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<sst xmlns="http://schemas.openxmlformats.org/spreadsheetml/2006/main" count="307" uniqueCount="77">
  <si>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</si>
  <si>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</si>
  <si>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</si>
  <si>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</si>
  <si>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</si>
  <si>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</si>
  <si>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</si>
  <si>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</si>
  <si>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</si>
  <si>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</si>
  <si>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</si>
  <si>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Fliege Weit Zeihand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</si>
  <si>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</si>
  <si>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</si>
  <si>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</si>
  <si>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</si>
  <si>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</si>
  <si>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</si>
  <si>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</si>
  <si>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</si>
  <si>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</si>
  <si>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</si>
  <si>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</si>
  <si>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</si>
  <si>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</si>
  <si>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</si>
  <si>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</si>
  <si>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  </t>
  </si>
  <si>
    <t>Weigel</t>
  </si>
  <si>
    <t>Thomas</t>
  </si>
  <si>
    <t>Döhring</t>
  </si>
  <si>
    <t>LV Berlin - Brandenburg</t>
  </si>
  <si>
    <t>BJM</t>
  </si>
  <si>
    <t>Gath</t>
  </si>
  <si>
    <t>Benjamin</t>
  </si>
  <si>
    <t>Erich</t>
  </si>
  <si>
    <t>Demin</t>
  </si>
  <si>
    <t>Shenia</t>
  </si>
  <si>
    <t>LD</t>
  </si>
  <si>
    <t>LM</t>
  </si>
  <si>
    <t>Wagner</t>
  </si>
  <si>
    <t>Frank</t>
  </si>
  <si>
    <t>Bartelt</t>
  </si>
  <si>
    <t>Wolfgang</t>
  </si>
  <si>
    <t>SAV Süd Tempelhof</t>
  </si>
  <si>
    <t>S</t>
  </si>
  <si>
    <t>Goddäus</t>
  </si>
  <si>
    <t>Oelke</t>
  </si>
  <si>
    <t>Heinz</t>
  </si>
  <si>
    <t>Ergebnisliste Leistungsüberprüfung Castingsport am 30. und 31. Mai 2003 Fußballplatz Klein Köris</t>
  </si>
  <si>
    <t>Schuffenhauer</t>
  </si>
  <si>
    <t>Katharina</t>
  </si>
  <si>
    <t>SC Borussia Friedrichsfelde</t>
  </si>
  <si>
    <t>Erdmann</t>
  </si>
  <si>
    <t>Gabriele</t>
  </si>
  <si>
    <t>DAV Castingzentrum</t>
  </si>
  <si>
    <t>Kehr</t>
  </si>
  <si>
    <t>Gerlach</t>
  </si>
  <si>
    <t>Jana</t>
  </si>
  <si>
    <t>SC Neptun Luckenau</t>
  </si>
  <si>
    <t>Peter</t>
  </si>
  <si>
    <t>Detlef</t>
  </si>
  <si>
    <t>Behlert</t>
  </si>
  <si>
    <t>Trampe</t>
  </si>
  <si>
    <t>Heller</t>
  </si>
  <si>
    <t>David</t>
  </si>
  <si>
    <t>Siebert</t>
  </si>
  <si>
    <t>Tobias</t>
  </si>
  <si>
    <t>Nickel</t>
  </si>
  <si>
    <t>Andre</t>
  </si>
  <si>
    <t>Alexander</t>
  </si>
  <si>
    <t>CJM</t>
  </si>
  <si>
    <t>Tino</t>
  </si>
  <si>
    <t>Willmann</t>
  </si>
  <si>
    <t>Markus</t>
  </si>
  <si>
    <t>Schulz</t>
  </si>
  <si>
    <t>Steffen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</si>
</sst>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2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MS Sans Serif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3" fontId="7" fillId="0" borderId="1" xfId="0" applyNumberFormat="1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/>
      <protection/>
    </xf>
    <xf numFmtId="2" fontId="7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/>
      <protection/>
    </xf>
    <xf numFmtId="168" fontId="7" fillId="0" borderId="1" xfId="0" applyNumberFormat="1" applyFont="1" applyFill="1" applyBorder="1" applyAlignment="1" applyProtection="1">
      <alignment/>
      <protection/>
    </xf>
    <xf numFmtId="168" fontId="7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1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Fill="1" applyBorder="1" applyAlignment="1" applyProtection="1">
      <alignment horizontal="center"/>
      <protection/>
    </xf>
    <xf numFmtId="3" fontId="7" fillId="0" borderId="1" xfId="0" applyNumberFormat="1" applyFont="1" applyFill="1" applyBorder="1" applyAlignment="1" applyProtection="1">
      <alignment shrinkToFit="1"/>
      <protection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68" fontId="5" fillId="0" borderId="0" xfId="0" applyNumberFormat="1" applyFont="1" applyFill="1" applyBorder="1" applyAlignment="1" applyProtection="1">
      <alignment shrinkToFit="1"/>
      <protection/>
    </xf>
    <xf numFmtId="168" fontId="8" fillId="0" borderId="1" xfId="0" applyNumberFormat="1" applyFont="1" applyFill="1" applyBorder="1" applyAlignment="1" applyProtection="1">
      <alignment shrinkToFit="1"/>
      <protection/>
    </xf>
    <xf numFmtId="168" fontId="7" fillId="0" borderId="1" xfId="0" applyNumberFormat="1" applyFont="1" applyFill="1" applyBorder="1" applyAlignment="1" applyProtection="1">
      <alignment shrinkToFit="1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168" fontId="4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6"/>
  <sheetViews>
    <sheetView tabSelected="1" zoomScale="75" zoomScaleNormal="75" workbookViewId="0" topLeftCell="A1">
      <selection activeCell="A16" sqref="A16:B16"/>
    </sheetView>
  </sheetViews>
  <sheetFormatPr defaultColWidth="11.421875" defaultRowHeight="12.75"/>
  <cols>
    <col min="1" max="1" width="11.57421875" style="1" customWidth="1"/>
    <col min="2" max="2" width="8.421875" style="1" customWidth="1"/>
    <col min="3" max="3" width="20.57421875" style="1" customWidth="1"/>
    <col min="4" max="4" width="7.57421875" style="2" customWidth="1"/>
    <col min="5" max="5" width="10.00390625" style="3" customWidth="1"/>
    <col min="6" max="6" width="10.00390625" style="4" customWidth="1"/>
    <col min="7" max="7" width="10.00390625" style="5" customWidth="1"/>
    <col min="8" max="8" width="10.00390625" style="4" customWidth="1"/>
    <col min="9" max="9" width="7.421875" style="6" customWidth="1"/>
    <col min="10" max="10" width="7.7109375" style="6" customWidth="1"/>
    <col min="11" max="11" width="10.00390625" style="4" customWidth="1"/>
    <col min="12" max="13" width="10.00390625" style="7" customWidth="1"/>
    <col min="14" max="14" width="10.00390625" style="1" customWidth="1"/>
    <col min="15" max="15" width="11.140625" style="1" customWidth="1"/>
    <col min="16" max="16" width="8.7109375" style="1" customWidth="1"/>
    <col min="17" max="17" width="19.7109375" style="1" customWidth="1"/>
    <col min="18" max="18" width="8.140625" style="1" customWidth="1"/>
    <col min="19" max="21" width="10.00390625" style="4" customWidth="1"/>
    <col min="22" max="22" width="7.7109375" style="4" customWidth="1"/>
    <col min="23" max="23" width="8.28125" style="1" customWidth="1"/>
    <col min="24" max="24" width="10.8515625" style="44" customWidth="1"/>
    <col min="25" max="25" width="8.57421875" style="6" customWidth="1"/>
    <col min="26" max="26" width="6.7109375" style="4" customWidth="1"/>
    <col min="27" max="27" width="8.7109375" style="7" customWidth="1"/>
    <col min="28" max="28" width="9.57421875" style="7" customWidth="1"/>
    <col min="29" max="29" width="8.8515625" style="7" customWidth="1"/>
    <col min="30" max="16384" width="10.00390625" style="1" customWidth="1"/>
  </cols>
  <sheetData>
    <row r="1" spans="1:29" s="13" customFormat="1" ht="12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9"/>
      <c r="K1" s="10"/>
      <c r="L1" s="11"/>
      <c r="M1" s="12" t="s">
        <v>25</v>
      </c>
      <c r="O1" s="45" t="str">
        <f>A1</f>
        <v>Ergebnisliste Leistungsüberprüfung Castingsport am 30. und 31. Mai 2003 Fußballplatz Klein Köris</v>
      </c>
      <c r="P1" s="45"/>
      <c r="Q1" s="45"/>
      <c r="R1" s="45"/>
      <c r="S1" s="45"/>
      <c r="T1" s="45"/>
      <c r="U1" s="45"/>
      <c r="V1" s="10"/>
      <c r="X1" s="40"/>
      <c r="Y1" s="9"/>
      <c r="Z1" s="10"/>
      <c r="AA1" s="11"/>
      <c r="AB1" s="11"/>
      <c r="AC1" s="12" t="s">
        <v>0</v>
      </c>
    </row>
    <row r="2" spans="4:29" s="13" customFormat="1" ht="12.75">
      <c r="D2" s="14"/>
      <c r="E2" s="15"/>
      <c r="F2" s="10"/>
      <c r="G2" s="16"/>
      <c r="H2" s="10"/>
      <c r="I2" s="9"/>
      <c r="J2" s="9"/>
      <c r="K2" s="10"/>
      <c r="L2" s="11"/>
      <c r="M2" s="11"/>
      <c r="S2" s="10"/>
      <c r="T2" s="10"/>
      <c r="U2" s="10"/>
      <c r="V2" s="10"/>
      <c r="X2" s="40"/>
      <c r="Y2" s="9"/>
      <c r="Z2" s="10"/>
      <c r="AA2" s="11"/>
      <c r="AB2" s="11"/>
      <c r="AC2" s="11"/>
    </row>
    <row r="3" spans="1:141" s="17" customFormat="1" ht="12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20" t="s">
        <v>6</v>
      </c>
      <c r="G3" s="21"/>
      <c r="H3" s="20"/>
      <c r="I3" s="22" t="s">
        <v>7</v>
      </c>
      <c r="J3" s="22" t="s">
        <v>7</v>
      </c>
      <c r="K3" s="20" t="s">
        <v>8</v>
      </c>
      <c r="L3" s="23"/>
      <c r="M3" s="23" t="s">
        <v>9</v>
      </c>
      <c r="N3" s="17" t="s">
        <v>10</v>
      </c>
      <c r="O3" s="17" t="s">
        <v>1</v>
      </c>
      <c r="P3" s="17" t="s">
        <v>2</v>
      </c>
      <c r="Q3" s="17" t="s">
        <v>3</v>
      </c>
      <c r="R3" s="18" t="s">
        <v>4</v>
      </c>
      <c r="S3" s="20" t="s">
        <v>11</v>
      </c>
      <c r="T3" s="20"/>
      <c r="U3" s="20"/>
      <c r="V3" s="20" t="s">
        <v>12</v>
      </c>
      <c r="X3" s="41" t="s">
        <v>13</v>
      </c>
      <c r="Y3" s="39" t="s">
        <v>14</v>
      </c>
      <c r="Z3" s="20" t="s">
        <v>15</v>
      </c>
      <c r="AA3" s="24"/>
      <c r="AB3" s="23" t="s">
        <v>16</v>
      </c>
      <c r="AC3" s="23" t="s">
        <v>26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</row>
    <row r="4" spans="4:141" s="17" customFormat="1" ht="12">
      <c r="D4" s="18"/>
      <c r="E4" s="19"/>
      <c r="F4" s="26" t="s">
        <v>17</v>
      </c>
      <c r="G4" s="27" t="s">
        <v>18</v>
      </c>
      <c r="H4" s="26" t="s">
        <v>19</v>
      </c>
      <c r="I4" s="28" t="s">
        <v>20</v>
      </c>
      <c r="J4" s="22" t="s">
        <v>21</v>
      </c>
      <c r="K4" s="26" t="s">
        <v>22</v>
      </c>
      <c r="L4" s="24" t="s">
        <v>23</v>
      </c>
      <c r="M4" s="23"/>
      <c r="R4" s="18"/>
      <c r="S4" s="26" t="s">
        <v>17</v>
      </c>
      <c r="T4" s="26" t="s">
        <v>18</v>
      </c>
      <c r="U4" s="20" t="s">
        <v>19</v>
      </c>
      <c r="V4" s="26" t="s">
        <v>22</v>
      </c>
      <c r="W4" s="17" t="s">
        <v>23</v>
      </c>
      <c r="X4" s="42"/>
      <c r="Y4" s="22"/>
      <c r="Z4" s="26" t="s">
        <v>22</v>
      </c>
      <c r="AA4" s="24" t="s">
        <v>23</v>
      </c>
      <c r="AB4" s="23" t="s">
        <v>24</v>
      </c>
      <c r="AC4" s="23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4:141" s="17" customFormat="1" ht="12">
      <c r="D5" s="18"/>
      <c r="E5" s="19"/>
      <c r="F5" s="26"/>
      <c r="G5" s="27"/>
      <c r="H5" s="26"/>
      <c r="I5" s="28"/>
      <c r="J5" s="22"/>
      <c r="K5" s="26"/>
      <c r="L5" s="24"/>
      <c r="M5" s="23"/>
      <c r="R5" s="18"/>
      <c r="S5" s="26"/>
      <c r="T5" s="26"/>
      <c r="U5" s="20"/>
      <c r="V5" s="26"/>
      <c r="X5" s="42"/>
      <c r="Y5" s="22"/>
      <c r="Z5" s="26"/>
      <c r="AA5" s="24"/>
      <c r="AB5" s="23"/>
      <c r="AC5" s="2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s="36" customFormat="1" ht="12.75">
      <c r="A6" s="29" t="s">
        <v>50</v>
      </c>
      <c r="B6" s="29" t="s">
        <v>51</v>
      </c>
      <c r="C6" s="29" t="s">
        <v>52</v>
      </c>
      <c r="D6" s="30" t="s">
        <v>38</v>
      </c>
      <c r="E6" s="31">
        <v>85</v>
      </c>
      <c r="F6" s="32">
        <v>39.14</v>
      </c>
      <c r="G6" s="8">
        <v>39.05</v>
      </c>
      <c r="H6" s="32">
        <f>SUM(F6,G6)</f>
        <v>78.19</v>
      </c>
      <c r="I6" s="33">
        <v>92</v>
      </c>
      <c r="J6" s="33">
        <v>60</v>
      </c>
      <c r="K6" s="32">
        <v>63.99</v>
      </c>
      <c r="L6" s="34">
        <f>K6*1.5</f>
        <v>95.985</v>
      </c>
      <c r="M6" s="34" t="s">
        <v>25</v>
      </c>
      <c r="N6" s="34">
        <f>SUM(E6,H6,I6,J6,L6)</f>
        <v>411.175</v>
      </c>
      <c r="O6" s="35" t="s">
        <v>25</v>
      </c>
      <c r="P6" s="35" t="s">
        <v>25</v>
      </c>
      <c r="Q6" s="35" t="s">
        <v>25</v>
      </c>
      <c r="R6" s="35" t="s">
        <v>25</v>
      </c>
      <c r="S6" s="32" t="s">
        <v>25</v>
      </c>
      <c r="T6" s="32" t="s">
        <v>25</v>
      </c>
      <c r="U6" s="32" t="s">
        <v>25</v>
      </c>
      <c r="V6" s="32" t="s">
        <v>25</v>
      </c>
      <c r="W6" s="34" t="s">
        <v>25</v>
      </c>
      <c r="X6" s="43" t="s">
        <v>25</v>
      </c>
      <c r="Y6" s="33" t="s">
        <v>25</v>
      </c>
      <c r="Z6" s="32" t="s">
        <v>25</v>
      </c>
      <c r="AA6" s="34" t="s">
        <v>25</v>
      </c>
      <c r="AB6" s="34" t="s">
        <v>25</v>
      </c>
      <c r="AC6" s="34" t="s">
        <v>25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</row>
    <row r="7" spans="1:141" s="36" customFormat="1" ht="12.75">
      <c r="A7" s="29" t="s">
        <v>57</v>
      </c>
      <c r="B7" s="29" t="s">
        <v>58</v>
      </c>
      <c r="C7" s="29" t="s">
        <v>59</v>
      </c>
      <c r="D7" s="30" t="s">
        <v>38</v>
      </c>
      <c r="E7" s="31">
        <v>95</v>
      </c>
      <c r="F7" s="32">
        <v>44.44</v>
      </c>
      <c r="G7" s="8">
        <v>42.73</v>
      </c>
      <c r="H7" s="32">
        <f aca="true" t="shared" si="0" ref="H7:H24">SUM(F7,G7)</f>
        <v>87.16999999999999</v>
      </c>
      <c r="I7" s="33">
        <v>90</v>
      </c>
      <c r="J7" s="33">
        <v>100</v>
      </c>
      <c r="K7" s="32">
        <v>0</v>
      </c>
      <c r="L7" s="34">
        <f aca="true" t="shared" si="1" ref="L7:L26">K7*1.5</f>
        <v>0</v>
      </c>
      <c r="M7" s="34"/>
      <c r="N7" s="34">
        <f aca="true" t="shared" si="2" ref="N7:N24">SUM(E7,H7,I7,J7,L7)</f>
        <v>372.16999999999996</v>
      </c>
      <c r="O7" s="35" t="s">
        <v>25</v>
      </c>
      <c r="P7" s="35" t="s">
        <v>25</v>
      </c>
      <c r="Q7" s="35" t="s">
        <v>25</v>
      </c>
      <c r="R7" s="35" t="s">
        <v>25</v>
      </c>
      <c r="S7" s="32" t="s">
        <v>25</v>
      </c>
      <c r="T7" s="32"/>
      <c r="U7" s="32" t="s">
        <v>25</v>
      </c>
      <c r="V7" s="32" t="s">
        <v>25</v>
      </c>
      <c r="W7" s="34" t="s">
        <v>25</v>
      </c>
      <c r="X7" s="43" t="s">
        <v>25</v>
      </c>
      <c r="Y7" s="33"/>
      <c r="Z7" s="32" t="s">
        <v>25</v>
      </c>
      <c r="AA7" s="34" t="s">
        <v>25</v>
      </c>
      <c r="AB7" s="34" t="s">
        <v>25</v>
      </c>
      <c r="AC7" s="34" t="s">
        <v>25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</row>
    <row r="8" spans="1:141" s="36" customFormat="1" ht="12.75">
      <c r="A8" s="29" t="s">
        <v>53</v>
      </c>
      <c r="B8" s="29" t="s">
        <v>54</v>
      </c>
      <c r="C8" s="29" t="s">
        <v>55</v>
      </c>
      <c r="D8" s="30" t="s">
        <v>38</v>
      </c>
      <c r="E8" s="31">
        <v>55</v>
      </c>
      <c r="F8" s="32">
        <v>25.71</v>
      </c>
      <c r="G8" s="8">
        <v>25.14</v>
      </c>
      <c r="H8" s="32">
        <f t="shared" si="0"/>
        <v>50.85</v>
      </c>
      <c r="I8" s="33">
        <v>88</v>
      </c>
      <c r="J8" s="33">
        <v>70</v>
      </c>
      <c r="K8" s="32">
        <v>42.28</v>
      </c>
      <c r="L8" s="34">
        <f t="shared" si="1"/>
        <v>63.42</v>
      </c>
      <c r="M8" s="34"/>
      <c r="N8" s="34">
        <f t="shared" si="2"/>
        <v>327.27000000000004</v>
      </c>
      <c r="O8" s="35" t="s">
        <v>25</v>
      </c>
      <c r="P8" s="35" t="s">
        <v>25</v>
      </c>
      <c r="Q8" s="35" t="s">
        <v>25</v>
      </c>
      <c r="R8" s="35" t="s">
        <v>25</v>
      </c>
      <c r="S8" s="32"/>
      <c r="T8" s="32"/>
      <c r="U8" s="32" t="s">
        <v>25</v>
      </c>
      <c r="V8" s="32" t="s">
        <v>25</v>
      </c>
      <c r="W8" s="34" t="s">
        <v>25</v>
      </c>
      <c r="X8" s="43" t="s">
        <v>25</v>
      </c>
      <c r="Y8" s="33"/>
      <c r="Z8" s="32"/>
      <c r="AA8" s="34" t="s">
        <v>25</v>
      </c>
      <c r="AB8" s="34" t="s">
        <v>25</v>
      </c>
      <c r="AC8" s="34" t="s">
        <v>25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</row>
    <row r="9" spans="1:141" s="36" customFormat="1" ht="12.75">
      <c r="A9" s="29" t="s">
        <v>56</v>
      </c>
      <c r="B9" s="29" t="s">
        <v>54</v>
      </c>
      <c r="C9" s="29" t="s">
        <v>55</v>
      </c>
      <c r="D9" s="30" t="s">
        <v>38</v>
      </c>
      <c r="E9" s="31">
        <v>40</v>
      </c>
      <c r="F9" s="32">
        <v>30.73</v>
      </c>
      <c r="G9" s="8">
        <v>29.85</v>
      </c>
      <c r="H9" s="32">
        <f t="shared" si="0"/>
        <v>60.58</v>
      </c>
      <c r="I9" s="33">
        <v>74</v>
      </c>
      <c r="J9" s="33">
        <v>65</v>
      </c>
      <c r="K9" s="32">
        <v>44.79</v>
      </c>
      <c r="L9" s="34">
        <f t="shared" si="1"/>
        <v>67.185</v>
      </c>
      <c r="M9" s="34" t="s">
        <v>25</v>
      </c>
      <c r="N9" s="34">
        <f t="shared" si="2"/>
        <v>306.765</v>
      </c>
      <c r="O9" s="35" t="s">
        <v>25</v>
      </c>
      <c r="P9" s="35" t="s">
        <v>25</v>
      </c>
      <c r="Q9" s="35" t="s">
        <v>25</v>
      </c>
      <c r="R9" s="35" t="s">
        <v>25</v>
      </c>
      <c r="S9" s="32" t="s">
        <v>25</v>
      </c>
      <c r="T9" s="32" t="s">
        <v>25</v>
      </c>
      <c r="U9" s="32" t="s">
        <v>25</v>
      </c>
      <c r="V9" s="32" t="s">
        <v>25</v>
      </c>
      <c r="W9" s="34" t="s">
        <v>25</v>
      </c>
      <c r="X9" s="43" t="s">
        <v>25</v>
      </c>
      <c r="Y9" s="33" t="s">
        <v>25</v>
      </c>
      <c r="Z9" s="32" t="s">
        <v>25</v>
      </c>
      <c r="AA9" s="34" t="s">
        <v>25</v>
      </c>
      <c r="AB9" s="34" t="s">
        <v>25</v>
      </c>
      <c r="AC9" s="34" t="s">
        <v>25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</row>
    <row r="10" spans="1:141" s="36" customFormat="1" ht="12.75">
      <c r="A10" s="29" t="s">
        <v>40</v>
      </c>
      <c r="B10" s="29" t="s">
        <v>41</v>
      </c>
      <c r="C10" s="29" t="s">
        <v>31</v>
      </c>
      <c r="D10" s="30" t="s">
        <v>39</v>
      </c>
      <c r="E10" s="31">
        <v>75</v>
      </c>
      <c r="F10" s="36">
        <v>58.05</v>
      </c>
      <c r="G10" s="8">
        <v>56.34</v>
      </c>
      <c r="H10" s="32">
        <f t="shared" si="0"/>
        <v>114.39</v>
      </c>
      <c r="I10" s="36">
        <v>86</v>
      </c>
      <c r="J10" s="33">
        <v>85</v>
      </c>
      <c r="K10" s="32">
        <v>68</v>
      </c>
      <c r="L10" s="34">
        <f t="shared" si="1"/>
        <v>102</v>
      </c>
      <c r="M10" s="34" t="s">
        <v>25</v>
      </c>
      <c r="N10" s="34">
        <f t="shared" si="2"/>
        <v>462.39</v>
      </c>
      <c r="O10" s="35" t="str">
        <f aca="true" t="shared" si="3" ref="O10:R12">A10</f>
        <v>Wagner</v>
      </c>
      <c r="P10" s="35" t="str">
        <f t="shared" si="3"/>
        <v>Frank</v>
      </c>
      <c r="Q10" s="35" t="str">
        <f t="shared" si="3"/>
        <v>LV Berlin - Brandenburg</v>
      </c>
      <c r="R10" s="35" t="str">
        <f t="shared" si="3"/>
        <v>LM</v>
      </c>
      <c r="S10" s="32">
        <v>73.93</v>
      </c>
      <c r="T10" s="8">
        <v>72.61</v>
      </c>
      <c r="U10" s="32">
        <f>SUM(S10,T10)</f>
        <v>146.54000000000002</v>
      </c>
      <c r="V10" s="32">
        <v>101.73</v>
      </c>
      <c r="W10" s="34">
        <f>V10*1.5</f>
        <v>152.595</v>
      </c>
      <c r="X10" s="43">
        <f>SUM(N10,U10,W10)</f>
        <v>761.5250000000001</v>
      </c>
      <c r="Y10" s="33">
        <v>100</v>
      </c>
      <c r="Z10" s="32">
        <v>89.02</v>
      </c>
      <c r="AA10" s="34">
        <f>Z10*1.5</f>
        <v>133.53</v>
      </c>
      <c r="AB10" s="34">
        <f>SUM(Y10,AA10)</f>
        <v>233.53</v>
      </c>
      <c r="AC10" s="34">
        <f>X10+AB10</f>
        <v>995.0550000000001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</row>
    <row r="11" spans="1:141" s="36" customFormat="1" ht="12.75">
      <c r="A11" s="29" t="s">
        <v>61</v>
      </c>
      <c r="B11" s="29" t="s">
        <v>62</v>
      </c>
      <c r="C11" s="29" t="s">
        <v>55</v>
      </c>
      <c r="D11" s="30" t="s">
        <v>39</v>
      </c>
      <c r="E11" s="31">
        <v>75</v>
      </c>
      <c r="F11" s="36">
        <v>51.21</v>
      </c>
      <c r="G11" s="8">
        <v>51.2</v>
      </c>
      <c r="H11" s="32">
        <f t="shared" si="0"/>
        <v>102.41</v>
      </c>
      <c r="I11" s="36">
        <v>94</v>
      </c>
      <c r="J11" s="33">
        <v>80</v>
      </c>
      <c r="K11" s="32">
        <v>62.96</v>
      </c>
      <c r="L11" s="34">
        <f t="shared" si="1"/>
        <v>94.44</v>
      </c>
      <c r="M11" s="34" t="s">
        <v>25</v>
      </c>
      <c r="N11" s="34">
        <f t="shared" si="2"/>
        <v>445.84999999999997</v>
      </c>
      <c r="O11" s="35" t="str">
        <f t="shared" si="3"/>
        <v>Detlef</v>
      </c>
      <c r="P11" s="35" t="str">
        <f t="shared" si="3"/>
        <v>Behlert</v>
      </c>
      <c r="Q11" s="35" t="str">
        <f t="shared" si="3"/>
        <v>DAV Castingzentrum</v>
      </c>
      <c r="R11" s="35" t="str">
        <f t="shared" si="3"/>
        <v>LM</v>
      </c>
      <c r="S11" s="32">
        <v>53.93</v>
      </c>
      <c r="T11" s="8">
        <v>50.84</v>
      </c>
      <c r="U11" s="32">
        <f>SUM(S11,T11)</f>
        <v>104.77000000000001</v>
      </c>
      <c r="V11" s="32">
        <v>88.79</v>
      </c>
      <c r="W11" s="34">
        <f>V11*1.5</f>
        <v>133.185</v>
      </c>
      <c r="X11" s="43">
        <f>SUM(N11,U11,W11)</f>
        <v>683.8050000000001</v>
      </c>
      <c r="Y11" s="33">
        <v>55</v>
      </c>
      <c r="Z11" s="32">
        <v>87.17</v>
      </c>
      <c r="AA11" s="34">
        <f>Z11*1.5</f>
        <v>130.755</v>
      </c>
      <c r="AB11" s="34">
        <f>SUM(Y11,AA11)</f>
        <v>185.755</v>
      </c>
      <c r="AC11" s="34">
        <f>X11+AB11</f>
        <v>869.5600000000001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</row>
    <row r="12" spans="1:141" s="36" customFormat="1" ht="12.75">
      <c r="A12" s="29" t="s">
        <v>28</v>
      </c>
      <c r="B12" s="29" t="s">
        <v>29</v>
      </c>
      <c r="C12" s="29" t="s">
        <v>52</v>
      </c>
      <c r="D12" s="30" t="s">
        <v>39</v>
      </c>
      <c r="E12" s="31">
        <v>80</v>
      </c>
      <c r="F12" s="36">
        <v>47.31</v>
      </c>
      <c r="G12" s="8">
        <v>46.36</v>
      </c>
      <c r="H12" s="32">
        <f t="shared" si="0"/>
        <v>93.67</v>
      </c>
      <c r="I12" s="33">
        <v>94</v>
      </c>
      <c r="J12" s="33">
        <v>85</v>
      </c>
      <c r="K12" s="32">
        <v>63.14</v>
      </c>
      <c r="L12" s="34">
        <f t="shared" si="1"/>
        <v>94.71000000000001</v>
      </c>
      <c r="M12" s="34" t="s">
        <v>25</v>
      </c>
      <c r="N12" s="34">
        <f t="shared" si="2"/>
        <v>447.38</v>
      </c>
      <c r="O12" s="35" t="str">
        <f t="shared" si="3"/>
        <v>Weigel</v>
      </c>
      <c r="P12" s="35" t="str">
        <f t="shared" si="3"/>
        <v>Thomas</v>
      </c>
      <c r="Q12" s="35" t="str">
        <f t="shared" si="3"/>
        <v>SC Borussia Friedrichsfelde</v>
      </c>
      <c r="R12" s="35" t="str">
        <f t="shared" si="3"/>
        <v>LM</v>
      </c>
      <c r="S12" s="32">
        <v>55.88</v>
      </c>
      <c r="T12" s="8">
        <v>55.49</v>
      </c>
      <c r="U12" s="32">
        <f>SUM(S12,T12)</f>
        <v>111.37</v>
      </c>
      <c r="V12" s="32">
        <v>91.87</v>
      </c>
      <c r="W12" s="34">
        <f>V12*1.5</f>
        <v>137.805</v>
      </c>
      <c r="X12" s="43">
        <f>SUM(N12,U12,W12)</f>
        <v>696.5550000000001</v>
      </c>
      <c r="Y12" s="33">
        <v>65</v>
      </c>
      <c r="Z12" s="32">
        <v>67.4</v>
      </c>
      <c r="AA12" s="34">
        <f>Z12*1.5</f>
        <v>101.10000000000001</v>
      </c>
      <c r="AB12" s="34">
        <f>SUM(Y12,AA12)</f>
        <v>166.10000000000002</v>
      </c>
      <c r="AC12" s="34">
        <f>X12+AB12</f>
        <v>862.6550000000001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</row>
    <row r="13" spans="1:141" s="36" customFormat="1" ht="12.75">
      <c r="A13" s="29" t="s">
        <v>63</v>
      </c>
      <c r="B13" s="29" t="s">
        <v>29</v>
      </c>
      <c r="C13" s="29" t="s">
        <v>59</v>
      </c>
      <c r="D13" s="30" t="s">
        <v>39</v>
      </c>
      <c r="E13" s="31">
        <v>100</v>
      </c>
      <c r="F13" s="36">
        <v>62.35</v>
      </c>
      <c r="G13" s="8">
        <v>60.6</v>
      </c>
      <c r="H13" s="32">
        <f t="shared" si="0"/>
        <v>122.95</v>
      </c>
      <c r="I13" s="36">
        <v>96</v>
      </c>
      <c r="J13" s="33">
        <v>95</v>
      </c>
      <c r="K13" s="32">
        <v>68.72</v>
      </c>
      <c r="L13" s="34">
        <f t="shared" si="1"/>
        <v>103.08</v>
      </c>
      <c r="M13" s="34" t="s">
        <v>25</v>
      </c>
      <c r="N13" s="34">
        <f t="shared" si="2"/>
        <v>517.03</v>
      </c>
      <c r="O13" s="35" t="s">
        <v>25</v>
      </c>
      <c r="P13" s="35" t="s">
        <v>25</v>
      </c>
      <c r="Q13" s="35" t="s">
        <v>25</v>
      </c>
      <c r="R13" s="35" t="s">
        <v>25</v>
      </c>
      <c r="S13" s="32"/>
      <c r="T13" s="8"/>
      <c r="U13" s="32" t="s">
        <v>25</v>
      </c>
      <c r="V13" s="32" t="s">
        <v>25</v>
      </c>
      <c r="W13" s="34" t="s">
        <v>25</v>
      </c>
      <c r="X13" s="43" t="s">
        <v>25</v>
      </c>
      <c r="Y13" s="33" t="s">
        <v>25</v>
      </c>
      <c r="Z13" s="32" t="s">
        <v>25</v>
      </c>
      <c r="AA13" s="34" t="s">
        <v>25</v>
      </c>
      <c r="AB13" s="34" t="s">
        <v>25</v>
      </c>
      <c r="AC13" s="34" t="s">
        <v>25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</row>
    <row r="14" spans="1:141" s="36" customFormat="1" ht="12.75">
      <c r="A14" s="29" t="s">
        <v>50</v>
      </c>
      <c r="B14" s="29" t="s">
        <v>60</v>
      </c>
      <c r="C14" s="29" t="s">
        <v>52</v>
      </c>
      <c r="D14" s="30" t="s">
        <v>39</v>
      </c>
      <c r="E14" s="31">
        <v>85</v>
      </c>
      <c r="F14" s="36">
        <v>38.39</v>
      </c>
      <c r="G14" s="8">
        <v>37.19</v>
      </c>
      <c r="H14" s="32">
        <f>SUM(F14,G14)</f>
        <v>75.58</v>
      </c>
      <c r="I14" s="36">
        <v>78</v>
      </c>
      <c r="J14" s="33">
        <v>50</v>
      </c>
      <c r="K14" s="32">
        <v>61.56</v>
      </c>
      <c r="L14" s="34">
        <f>K14*1.5</f>
        <v>92.34</v>
      </c>
      <c r="M14" s="34" t="s">
        <v>25</v>
      </c>
      <c r="N14" s="34">
        <f>SUM(E14,H14,I14,J14,L14)</f>
        <v>380.91999999999996</v>
      </c>
      <c r="O14" s="35" t="str">
        <f aca="true" t="shared" si="4" ref="O14:R18">A14</f>
        <v>Schuffenhauer</v>
      </c>
      <c r="P14" s="35" t="str">
        <f t="shared" si="4"/>
        <v>Peter</v>
      </c>
      <c r="Q14" s="35" t="str">
        <f t="shared" si="4"/>
        <v>SC Borussia Friedrichsfelde</v>
      </c>
      <c r="R14" s="35" t="str">
        <f t="shared" si="4"/>
        <v>LM</v>
      </c>
      <c r="S14" s="32">
        <v>48.03</v>
      </c>
      <c r="T14" s="8">
        <v>44.6</v>
      </c>
      <c r="U14" s="32">
        <f>SUM(S14,T14)</f>
        <v>92.63</v>
      </c>
      <c r="V14" s="32">
        <v>59.97</v>
      </c>
      <c r="W14" s="34">
        <f>V14*1.5</f>
        <v>89.955</v>
      </c>
      <c r="X14" s="43">
        <f>SUM(N14,U14,W14)</f>
        <v>563.505</v>
      </c>
      <c r="Y14" s="33" t="s">
        <v>25</v>
      </c>
      <c r="Z14" s="32" t="s">
        <v>25</v>
      </c>
      <c r="AA14" s="34" t="s">
        <v>25</v>
      </c>
      <c r="AB14" s="34" t="s">
        <v>25</v>
      </c>
      <c r="AC14" s="34" t="s">
        <v>25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pans="1:141" s="36" customFormat="1" ht="12.75">
      <c r="A15" s="29" t="s">
        <v>47</v>
      </c>
      <c r="B15" s="29" t="s">
        <v>48</v>
      </c>
      <c r="C15" s="29" t="s">
        <v>52</v>
      </c>
      <c r="D15" s="30" t="s">
        <v>45</v>
      </c>
      <c r="E15" s="31">
        <v>90</v>
      </c>
      <c r="F15" s="36">
        <v>50.36</v>
      </c>
      <c r="G15" s="8">
        <v>49.34</v>
      </c>
      <c r="H15" s="32">
        <f t="shared" si="0"/>
        <v>99.7</v>
      </c>
      <c r="I15" s="36">
        <v>94</v>
      </c>
      <c r="J15" s="33">
        <v>80</v>
      </c>
      <c r="K15" s="32">
        <v>60.64</v>
      </c>
      <c r="L15" s="34">
        <f t="shared" si="1"/>
        <v>90.96000000000001</v>
      </c>
      <c r="M15" s="34" t="s">
        <v>25</v>
      </c>
      <c r="N15" s="34">
        <f t="shared" si="2"/>
        <v>454.65999999999997</v>
      </c>
      <c r="O15" s="35" t="str">
        <f t="shared" si="4"/>
        <v>Oelke</v>
      </c>
      <c r="P15" s="35" t="str">
        <f t="shared" si="4"/>
        <v>Heinz</v>
      </c>
      <c r="Q15" s="35" t="str">
        <f t="shared" si="4"/>
        <v>SC Borussia Friedrichsfelde</v>
      </c>
      <c r="R15" s="35" t="str">
        <f t="shared" si="4"/>
        <v>S</v>
      </c>
      <c r="S15" s="32">
        <v>64.1</v>
      </c>
      <c r="T15" s="32">
        <v>63.08</v>
      </c>
      <c r="U15" s="32">
        <f>SUM(S15,T15)</f>
        <v>127.17999999999999</v>
      </c>
      <c r="V15" s="32">
        <v>97.67</v>
      </c>
      <c r="W15" s="34">
        <f>V15*1.5</f>
        <v>146.505</v>
      </c>
      <c r="X15" s="43">
        <f>SUM(N15,U15,W15)</f>
        <v>728.3449999999999</v>
      </c>
      <c r="Y15" s="33">
        <v>60</v>
      </c>
      <c r="Z15" s="32">
        <v>93.51</v>
      </c>
      <c r="AA15" s="34">
        <f>Z15*1.5</f>
        <v>140.26500000000001</v>
      </c>
      <c r="AB15" s="34">
        <f>SUM(Y15,AA15)</f>
        <v>200.26500000000001</v>
      </c>
      <c r="AC15" s="34">
        <f>X15+AB15</f>
        <v>928.6099999999999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</row>
    <row r="16" spans="1:141" s="36" customFormat="1" ht="12.75">
      <c r="A16" s="29" t="s">
        <v>42</v>
      </c>
      <c r="B16" s="29" t="s">
        <v>43</v>
      </c>
      <c r="C16" s="29" t="s">
        <v>44</v>
      </c>
      <c r="D16" s="30" t="s">
        <v>45</v>
      </c>
      <c r="E16" s="31">
        <v>85</v>
      </c>
      <c r="F16" s="32">
        <v>45.15</v>
      </c>
      <c r="G16" s="8">
        <v>44.97</v>
      </c>
      <c r="H16" s="32">
        <f t="shared" si="0"/>
        <v>90.12</v>
      </c>
      <c r="I16" s="36">
        <v>80</v>
      </c>
      <c r="J16" s="33">
        <v>70</v>
      </c>
      <c r="K16" s="32">
        <v>65.11</v>
      </c>
      <c r="L16" s="34">
        <f t="shared" si="1"/>
        <v>97.66499999999999</v>
      </c>
      <c r="M16" s="34"/>
      <c r="N16" s="34">
        <f t="shared" si="2"/>
        <v>422.78499999999997</v>
      </c>
      <c r="O16" s="35" t="str">
        <f t="shared" si="4"/>
        <v>Bartelt</v>
      </c>
      <c r="P16" s="35" t="str">
        <f t="shared" si="4"/>
        <v>Wolfgang</v>
      </c>
      <c r="Q16" s="35" t="str">
        <f t="shared" si="4"/>
        <v>SAV Süd Tempelhof</v>
      </c>
      <c r="R16" s="35" t="str">
        <f t="shared" si="4"/>
        <v>S</v>
      </c>
      <c r="S16" s="32">
        <v>55.85</v>
      </c>
      <c r="T16" s="32">
        <v>54.54</v>
      </c>
      <c r="U16" s="32">
        <f>SUM(S16,T16)</f>
        <v>110.39</v>
      </c>
      <c r="V16" s="32">
        <v>88.57</v>
      </c>
      <c r="W16" s="34">
        <f>V16*1.5</f>
        <v>132.855</v>
      </c>
      <c r="X16" s="43">
        <f>SUM(N16,U16,W16)</f>
        <v>666.03</v>
      </c>
      <c r="Y16" s="33"/>
      <c r="Z16" s="32"/>
      <c r="AA16" s="34" t="s">
        <v>25</v>
      </c>
      <c r="AB16" s="34" t="s">
        <v>25</v>
      </c>
      <c r="AC16" s="34" t="s">
        <v>25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</row>
    <row r="17" spans="1:141" s="36" customFormat="1" ht="12.75">
      <c r="A17" s="29" t="s">
        <v>46</v>
      </c>
      <c r="B17" s="29" t="s">
        <v>35</v>
      </c>
      <c r="C17" s="29" t="s">
        <v>31</v>
      </c>
      <c r="D17" s="30" t="s">
        <v>45</v>
      </c>
      <c r="E17" s="31">
        <v>65</v>
      </c>
      <c r="F17" s="32">
        <v>45.22</v>
      </c>
      <c r="G17" s="8">
        <v>44.97</v>
      </c>
      <c r="H17" s="32">
        <f t="shared" si="0"/>
        <v>90.19</v>
      </c>
      <c r="I17" s="36">
        <v>80</v>
      </c>
      <c r="J17" s="33">
        <v>60</v>
      </c>
      <c r="K17" s="32">
        <v>59.19</v>
      </c>
      <c r="L17" s="34">
        <f t="shared" si="1"/>
        <v>88.785</v>
      </c>
      <c r="M17" s="34" t="s">
        <v>25</v>
      </c>
      <c r="N17" s="34">
        <f t="shared" si="2"/>
        <v>383.975</v>
      </c>
      <c r="O17" s="35" t="str">
        <f t="shared" si="4"/>
        <v>Goddäus</v>
      </c>
      <c r="P17" s="35" t="str">
        <f t="shared" si="4"/>
        <v>Erich</v>
      </c>
      <c r="Q17" s="35" t="str">
        <f t="shared" si="4"/>
        <v>LV Berlin - Brandenburg</v>
      </c>
      <c r="R17" s="35" t="str">
        <f t="shared" si="4"/>
        <v>S</v>
      </c>
      <c r="S17" s="32">
        <v>59.65</v>
      </c>
      <c r="T17" s="32">
        <v>58.49</v>
      </c>
      <c r="U17" s="32">
        <f>SUM(S17,T17)</f>
        <v>118.14</v>
      </c>
      <c r="V17" s="32">
        <v>90.59</v>
      </c>
      <c r="W17" s="34">
        <f>V17*1.5</f>
        <v>135.885</v>
      </c>
      <c r="X17" s="43">
        <f>SUM(N17,U17,W17)</f>
        <v>638</v>
      </c>
      <c r="Y17" s="33" t="s">
        <v>25</v>
      </c>
      <c r="Z17" s="32" t="s">
        <v>25</v>
      </c>
      <c r="AA17" s="34" t="s">
        <v>25</v>
      </c>
      <c r="AB17" s="34" t="s">
        <v>25</v>
      </c>
      <c r="AC17" s="34" t="s">
        <v>25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</row>
    <row r="18" spans="1:29" s="13" customFormat="1" ht="12.75">
      <c r="A18" s="29" t="s">
        <v>33</v>
      </c>
      <c r="B18" s="29" t="s">
        <v>34</v>
      </c>
      <c r="C18" s="29" t="s">
        <v>52</v>
      </c>
      <c r="D18" s="30" t="s">
        <v>32</v>
      </c>
      <c r="E18" s="31">
        <v>75</v>
      </c>
      <c r="F18" s="32">
        <v>39</v>
      </c>
      <c r="G18" s="8">
        <v>37.55</v>
      </c>
      <c r="H18" s="32">
        <f t="shared" si="0"/>
        <v>76.55</v>
      </c>
      <c r="I18" s="36">
        <v>80</v>
      </c>
      <c r="J18" s="33">
        <v>75</v>
      </c>
      <c r="K18" s="32">
        <v>68.19</v>
      </c>
      <c r="L18" s="34">
        <f t="shared" si="1"/>
        <v>102.285</v>
      </c>
      <c r="M18" s="34" t="s">
        <v>25</v>
      </c>
      <c r="N18" s="34">
        <f t="shared" si="2"/>
        <v>408.83500000000004</v>
      </c>
      <c r="O18" s="35" t="str">
        <f t="shared" si="4"/>
        <v>Gath</v>
      </c>
      <c r="P18" s="35" t="str">
        <f t="shared" si="4"/>
        <v>Benjamin</v>
      </c>
      <c r="Q18" s="35" t="str">
        <f t="shared" si="4"/>
        <v>SC Borussia Friedrichsfelde</v>
      </c>
      <c r="R18" s="35" t="str">
        <f t="shared" si="4"/>
        <v>BJM</v>
      </c>
      <c r="S18" s="32">
        <v>58.23</v>
      </c>
      <c r="T18" s="32">
        <v>55.71</v>
      </c>
      <c r="U18" s="32">
        <f>SUM(S18,T18)</f>
        <v>113.94</v>
      </c>
      <c r="V18" s="32">
        <v>78.38</v>
      </c>
      <c r="W18" s="34">
        <f>V18*1.5</f>
        <v>117.57</v>
      </c>
      <c r="X18" s="43">
        <f>SUM(N18,U18,W18)</f>
        <v>640.345</v>
      </c>
      <c r="Y18" s="33" t="s">
        <v>27</v>
      </c>
      <c r="Z18" s="32" t="s">
        <v>25</v>
      </c>
      <c r="AA18" s="34" t="s">
        <v>25</v>
      </c>
      <c r="AB18" s="34" t="s">
        <v>25</v>
      </c>
      <c r="AC18" s="34" t="s">
        <v>25</v>
      </c>
    </row>
    <row r="19" spans="1:29" s="13" customFormat="1" ht="12.75">
      <c r="A19" s="29" t="s">
        <v>64</v>
      </c>
      <c r="B19" s="29" t="s">
        <v>65</v>
      </c>
      <c r="C19" s="29" t="s">
        <v>55</v>
      </c>
      <c r="D19" s="30" t="s">
        <v>32</v>
      </c>
      <c r="E19" s="31">
        <v>50</v>
      </c>
      <c r="F19" s="32">
        <v>30.03</v>
      </c>
      <c r="G19" s="8">
        <v>29.88</v>
      </c>
      <c r="H19" s="32">
        <f t="shared" si="0"/>
        <v>59.91</v>
      </c>
      <c r="I19" s="36">
        <v>86</v>
      </c>
      <c r="J19" s="33">
        <v>75</v>
      </c>
      <c r="K19" s="32">
        <v>52.11</v>
      </c>
      <c r="L19" s="34">
        <f t="shared" si="1"/>
        <v>78.16499999999999</v>
      </c>
      <c r="M19" s="34"/>
      <c r="N19" s="34">
        <f t="shared" si="2"/>
        <v>349.07499999999993</v>
      </c>
      <c r="O19" s="35" t="s">
        <v>25</v>
      </c>
      <c r="P19" s="35" t="s">
        <v>25</v>
      </c>
      <c r="Q19" s="35" t="s">
        <v>25</v>
      </c>
      <c r="R19" s="35" t="s">
        <v>25</v>
      </c>
      <c r="S19" s="32"/>
      <c r="T19" s="32"/>
      <c r="U19" s="32" t="s">
        <v>25</v>
      </c>
      <c r="V19" s="32" t="s">
        <v>25</v>
      </c>
      <c r="W19" s="34" t="s">
        <v>25</v>
      </c>
      <c r="X19" s="43" t="s">
        <v>25</v>
      </c>
      <c r="Y19" s="33" t="s">
        <v>25</v>
      </c>
      <c r="Z19" s="32"/>
      <c r="AA19" s="34" t="s">
        <v>25</v>
      </c>
      <c r="AB19" s="34" t="s">
        <v>25</v>
      </c>
      <c r="AC19" s="34" t="s">
        <v>25</v>
      </c>
    </row>
    <row r="20" spans="1:29" s="13" customFormat="1" ht="12.75">
      <c r="A20" s="29" t="s">
        <v>66</v>
      </c>
      <c r="B20" s="29" t="s">
        <v>67</v>
      </c>
      <c r="C20" s="29" t="s">
        <v>55</v>
      </c>
      <c r="D20" s="30" t="s">
        <v>32</v>
      </c>
      <c r="E20" s="31">
        <v>50</v>
      </c>
      <c r="F20" s="32">
        <v>23.98</v>
      </c>
      <c r="G20" s="8">
        <v>23.74</v>
      </c>
      <c r="H20" s="32">
        <f t="shared" si="0"/>
        <v>47.72</v>
      </c>
      <c r="I20" s="36">
        <v>78</v>
      </c>
      <c r="J20" s="33">
        <v>65</v>
      </c>
      <c r="K20" s="32">
        <v>51.77</v>
      </c>
      <c r="L20" s="34">
        <f t="shared" si="1"/>
        <v>77.655</v>
      </c>
      <c r="M20" s="34" t="s">
        <v>25</v>
      </c>
      <c r="N20" s="34">
        <f t="shared" si="2"/>
        <v>318.375</v>
      </c>
      <c r="O20" s="35" t="s">
        <v>25</v>
      </c>
      <c r="P20" s="35" t="s">
        <v>25</v>
      </c>
      <c r="Q20" s="35" t="s">
        <v>25</v>
      </c>
      <c r="R20" s="35" t="s">
        <v>25</v>
      </c>
      <c r="S20" s="32"/>
      <c r="T20" s="32"/>
      <c r="U20" s="32" t="s">
        <v>25</v>
      </c>
      <c r="V20" s="32" t="s">
        <v>25</v>
      </c>
      <c r="W20" s="34" t="s">
        <v>25</v>
      </c>
      <c r="X20" s="43" t="s">
        <v>25</v>
      </c>
      <c r="Y20" s="33"/>
      <c r="Z20" s="32" t="s">
        <v>25</v>
      </c>
      <c r="AA20" s="34" t="s">
        <v>25</v>
      </c>
      <c r="AB20" s="34" t="s">
        <v>25</v>
      </c>
      <c r="AC20" s="34" t="s">
        <v>25</v>
      </c>
    </row>
    <row r="21" spans="1:29" s="13" customFormat="1" ht="12.75">
      <c r="A21" s="29" t="s">
        <v>68</v>
      </c>
      <c r="B21" s="29" t="s">
        <v>69</v>
      </c>
      <c r="C21" s="29" t="s">
        <v>55</v>
      </c>
      <c r="D21" s="30" t="s">
        <v>32</v>
      </c>
      <c r="E21" s="31"/>
      <c r="F21" s="32"/>
      <c r="G21" s="8"/>
      <c r="H21" s="32" t="s">
        <v>25</v>
      </c>
      <c r="I21" s="33">
        <v>52</v>
      </c>
      <c r="J21" s="33">
        <v>20</v>
      </c>
      <c r="K21" s="32">
        <v>32.09</v>
      </c>
      <c r="L21" s="34">
        <f t="shared" si="1"/>
        <v>48.135000000000005</v>
      </c>
      <c r="M21" s="34" t="s">
        <v>25</v>
      </c>
      <c r="N21" s="34">
        <f t="shared" si="2"/>
        <v>120.135</v>
      </c>
      <c r="O21" s="35" t="s">
        <v>25</v>
      </c>
      <c r="P21" s="35" t="s">
        <v>25</v>
      </c>
      <c r="Q21" s="35" t="s">
        <v>25</v>
      </c>
      <c r="R21" s="35" t="s">
        <v>25</v>
      </c>
      <c r="S21" s="32"/>
      <c r="T21" s="32"/>
      <c r="U21" s="32" t="s">
        <v>25</v>
      </c>
      <c r="V21" s="32" t="s">
        <v>25</v>
      </c>
      <c r="W21" s="34" t="s">
        <v>25</v>
      </c>
      <c r="X21" s="43" t="s">
        <v>25</v>
      </c>
      <c r="Y21" s="33" t="s">
        <v>25</v>
      </c>
      <c r="Z21" s="32" t="s">
        <v>25</v>
      </c>
      <c r="AA21" s="34" t="s">
        <v>25</v>
      </c>
      <c r="AB21" s="34" t="s">
        <v>25</v>
      </c>
      <c r="AC21" s="34" t="s">
        <v>25</v>
      </c>
    </row>
    <row r="22" spans="1:29" s="13" customFormat="1" ht="12.75">
      <c r="A22" s="29" t="s">
        <v>30</v>
      </c>
      <c r="B22" s="29" t="s">
        <v>70</v>
      </c>
      <c r="C22" s="29" t="s">
        <v>31</v>
      </c>
      <c r="D22" s="30" t="s">
        <v>32</v>
      </c>
      <c r="E22" s="31"/>
      <c r="F22" s="32"/>
      <c r="G22" s="8"/>
      <c r="H22" s="32" t="s">
        <v>25</v>
      </c>
      <c r="I22" s="33"/>
      <c r="J22" s="33"/>
      <c r="K22" s="32"/>
      <c r="L22" s="34" t="s">
        <v>25</v>
      </c>
      <c r="M22" s="34" t="s">
        <v>25</v>
      </c>
      <c r="N22" s="34" t="s">
        <v>25</v>
      </c>
      <c r="O22" s="35" t="str">
        <f aca="true" t="shared" si="5" ref="O22:R23">A22</f>
        <v>Döhring</v>
      </c>
      <c r="P22" s="35" t="str">
        <f t="shared" si="5"/>
        <v>Alexander</v>
      </c>
      <c r="Q22" s="35" t="str">
        <f t="shared" si="5"/>
        <v>LV Berlin - Brandenburg</v>
      </c>
      <c r="R22" s="35" t="str">
        <f t="shared" si="5"/>
        <v>BJM</v>
      </c>
      <c r="S22" s="32"/>
      <c r="T22" s="32"/>
      <c r="U22" s="32" t="s">
        <v>25</v>
      </c>
      <c r="V22" s="32"/>
      <c r="W22" s="34" t="s">
        <v>25</v>
      </c>
      <c r="X22" s="43" t="s">
        <v>25</v>
      </c>
      <c r="Y22" s="33">
        <v>45</v>
      </c>
      <c r="Z22" s="32">
        <v>76.43</v>
      </c>
      <c r="AA22" s="34">
        <f>Z22*1.5</f>
        <v>114.64500000000001</v>
      </c>
      <c r="AB22" s="34">
        <f>SUM(Y22,AA22)</f>
        <v>159.645</v>
      </c>
      <c r="AC22" s="34" t="s">
        <v>25</v>
      </c>
    </row>
    <row r="23" spans="1:141" s="36" customFormat="1" ht="12.75">
      <c r="A23" s="29" t="s">
        <v>36</v>
      </c>
      <c r="B23" s="29" t="s">
        <v>37</v>
      </c>
      <c r="C23" s="29" t="s">
        <v>52</v>
      </c>
      <c r="D23" s="30" t="s">
        <v>71</v>
      </c>
      <c r="E23" s="31">
        <v>65</v>
      </c>
      <c r="F23" s="32">
        <v>38.38</v>
      </c>
      <c r="G23" s="8">
        <v>37.15</v>
      </c>
      <c r="H23" s="32">
        <f t="shared" si="0"/>
        <v>75.53</v>
      </c>
      <c r="I23" s="36">
        <v>74</v>
      </c>
      <c r="J23" s="33">
        <v>75</v>
      </c>
      <c r="K23" s="32">
        <v>66.2</v>
      </c>
      <c r="L23" s="34">
        <f t="shared" si="1"/>
        <v>99.30000000000001</v>
      </c>
      <c r="M23" s="34">
        <f>SUM(I23,J23,L23)</f>
        <v>248.3</v>
      </c>
      <c r="N23" s="34">
        <f t="shared" si="2"/>
        <v>388.83</v>
      </c>
      <c r="O23" s="35" t="str">
        <f t="shared" si="5"/>
        <v>Demin</v>
      </c>
      <c r="P23" s="35" t="str">
        <f t="shared" si="5"/>
        <v>Shenia</v>
      </c>
      <c r="Q23" s="35" t="str">
        <f t="shared" si="5"/>
        <v>SC Borussia Friedrichsfelde</v>
      </c>
      <c r="R23" s="35" t="str">
        <f t="shared" si="5"/>
        <v>CJM</v>
      </c>
      <c r="S23" s="32">
        <v>56.94</v>
      </c>
      <c r="T23" s="32">
        <v>55.27</v>
      </c>
      <c r="U23" s="32">
        <f>SUM(S23,T23)</f>
        <v>112.21000000000001</v>
      </c>
      <c r="V23" s="32">
        <v>87.65</v>
      </c>
      <c r="W23" s="34">
        <f>V23*1.5</f>
        <v>131.47500000000002</v>
      </c>
      <c r="X23" s="43">
        <f>SUM(N23,U23,W23)</f>
        <v>632.515</v>
      </c>
      <c r="Y23" s="33">
        <v>35</v>
      </c>
      <c r="Z23" s="32">
        <v>67.35</v>
      </c>
      <c r="AA23" s="34">
        <f>Z23*1.5</f>
        <v>101.02499999999999</v>
      </c>
      <c r="AB23" s="34">
        <f>SUM(Y23,AA23)</f>
        <v>136.02499999999998</v>
      </c>
      <c r="AC23" s="34">
        <f>X23+AB23</f>
        <v>768.54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</row>
    <row r="24" spans="1:141" s="36" customFormat="1" ht="12.75">
      <c r="A24" s="29" t="s">
        <v>28</v>
      </c>
      <c r="B24" s="29" t="s">
        <v>72</v>
      </c>
      <c r="C24" s="29" t="s">
        <v>52</v>
      </c>
      <c r="D24" s="30" t="s">
        <v>71</v>
      </c>
      <c r="E24" s="31">
        <v>30</v>
      </c>
      <c r="F24" s="32">
        <v>23.62</v>
      </c>
      <c r="G24" s="8">
        <v>23.2</v>
      </c>
      <c r="H24" s="32">
        <f t="shared" si="0"/>
        <v>46.82</v>
      </c>
      <c r="I24" s="36">
        <v>52</v>
      </c>
      <c r="J24" s="33">
        <v>15</v>
      </c>
      <c r="K24" s="32">
        <v>51.48</v>
      </c>
      <c r="L24" s="34">
        <f t="shared" si="1"/>
        <v>77.22</v>
      </c>
      <c r="M24" s="34">
        <f>SUM(I24,J24,L24)</f>
        <v>144.22</v>
      </c>
      <c r="N24" s="34">
        <f t="shared" si="2"/>
        <v>221.04</v>
      </c>
      <c r="O24" s="35" t="s">
        <v>25</v>
      </c>
      <c r="P24" s="35" t="s">
        <v>25</v>
      </c>
      <c r="Q24" s="35" t="s">
        <v>25</v>
      </c>
      <c r="R24" s="35" t="s">
        <v>25</v>
      </c>
      <c r="S24" s="32"/>
      <c r="T24" s="32"/>
      <c r="U24" s="32" t="s">
        <v>25</v>
      </c>
      <c r="V24" s="32"/>
      <c r="W24" s="34" t="s">
        <v>25</v>
      </c>
      <c r="X24" s="43" t="s">
        <v>25</v>
      </c>
      <c r="Y24" s="33"/>
      <c r="Z24" s="32"/>
      <c r="AA24" s="34" t="s">
        <v>25</v>
      </c>
      <c r="AB24" s="34" t="s">
        <v>25</v>
      </c>
      <c r="AC24" s="34" t="s">
        <v>25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</row>
    <row r="25" spans="1:141" s="36" customFormat="1" ht="12.75">
      <c r="A25" s="29" t="s">
        <v>73</v>
      </c>
      <c r="B25" s="29" t="s">
        <v>74</v>
      </c>
      <c r="C25" s="29" t="s">
        <v>55</v>
      </c>
      <c r="D25" s="30" t="s">
        <v>71</v>
      </c>
      <c r="E25" s="31"/>
      <c r="F25" s="32"/>
      <c r="G25" s="8"/>
      <c r="H25" s="32" t="s">
        <v>25</v>
      </c>
      <c r="I25" s="33">
        <v>66</v>
      </c>
      <c r="J25" s="33">
        <v>45</v>
      </c>
      <c r="K25" s="32">
        <v>48.8</v>
      </c>
      <c r="L25" s="34">
        <f t="shared" si="1"/>
        <v>73.19999999999999</v>
      </c>
      <c r="M25" s="34">
        <f>SUM(I25,J25,L25)</f>
        <v>184.2</v>
      </c>
      <c r="N25" s="34" t="s">
        <v>25</v>
      </c>
      <c r="O25" s="35" t="s">
        <v>25</v>
      </c>
      <c r="P25" s="35" t="s">
        <v>25</v>
      </c>
      <c r="Q25" s="35" t="s">
        <v>25</v>
      </c>
      <c r="R25" s="35" t="s">
        <v>25</v>
      </c>
      <c r="S25" s="32"/>
      <c r="T25" s="32"/>
      <c r="U25" s="32" t="s">
        <v>25</v>
      </c>
      <c r="V25" s="32" t="s">
        <v>25</v>
      </c>
      <c r="W25" s="34" t="s">
        <v>25</v>
      </c>
      <c r="X25" s="43" t="s">
        <v>25</v>
      </c>
      <c r="Y25" s="33" t="s">
        <v>25</v>
      </c>
      <c r="Z25" s="32" t="s">
        <v>25</v>
      </c>
      <c r="AA25" s="34" t="s">
        <v>25</v>
      </c>
      <c r="AB25" s="34" t="s">
        <v>25</v>
      </c>
      <c r="AC25" s="34" t="s">
        <v>25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</row>
    <row r="26" spans="1:141" s="36" customFormat="1" ht="12.75">
      <c r="A26" s="29" t="s">
        <v>75</v>
      </c>
      <c r="B26" s="29" t="s">
        <v>76</v>
      </c>
      <c r="C26" s="29" t="s">
        <v>55</v>
      </c>
      <c r="D26" s="30" t="s">
        <v>71</v>
      </c>
      <c r="E26" s="31"/>
      <c r="F26" s="32"/>
      <c r="G26" s="8"/>
      <c r="H26" s="32" t="s">
        <v>25</v>
      </c>
      <c r="I26" s="33">
        <v>62</v>
      </c>
      <c r="J26" s="33">
        <v>45</v>
      </c>
      <c r="K26" s="32">
        <v>50.16</v>
      </c>
      <c r="L26" s="34">
        <f t="shared" si="1"/>
        <v>75.24</v>
      </c>
      <c r="M26" s="34">
        <f>SUM(I26,J26,L26)</f>
        <v>182.24</v>
      </c>
      <c r="N26" s="34" t="s">
        <v>27</v>
      </c>
      <c r="O26" s="35" t="s">
        <v>25</v>
      </c>
      <c r="P26" s="35" t="s">
        <v>25</v>
      </c>
      <c r="Q26" s="35" t="s">
        <v>25</v>
      </c>
      <c r="R26" s="35" t="s">
        <v>25</v>
      </c>
      <c r="S26" s="32"/>
      <c r="T26" s="32"/>
      <c r="U26" s="32" t="s">
        <v>25</v>
      </c>
      <c r="V26" s="32"/>
      <c r="W26" s="34" t="s">
        <v>25</v>
      </c>
      <c r="X26" s="43" t="s">
        <v>25</v>
      </c>
      <c r="Y26" s="33" t="s">
        <v>25</v>
      </c>
      <c r="Z26" s="32"/>
      <c r="AA26" s="34" t="s">
        <v>25</v>
      </c>
      <c r="AB26" s="34" t="s">
        <v>25</v>
      </c>
      <c r="AC26" s="34" t="s">
        <v>25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1:141" s="36" customFormat="1" ht="12.75">
      <c r="A27" s="29"/>
      <c r="B27" s="29"/>
      <c r="C27" s="29"/>
      <c r="D27" s="30"/>
      <c r="E27" s="31"/>
      <c r="F27" s="32"/>
      <c r="G27" s="8"/>
      <c r="H27" s="32"/>
      <c r="I27" s="33"/>
      <c r="J27" s="33"/>
      <c r="K27" s="32"/>
      <c r="L27" s="34"/>
      <c r="M27" s="34"/>
      <c r="N27" s="34"/>
      <c r="O27" s="35"/>
      <c r="P27" s="35"/>
      <c r="Q27" s="35"/>
      <c r="R27" s="35"/>
      <c r="S27" s="32"/>
      <c r="T27" s="32"/>
      <c r="U27" s="32"/>
      <c r="V27" s="32"/>
      <c r="W27" s="34"/>
      <c r="X27" s="43"/>
      <c r="Y27" s="33"/>
      <c r="Z27" s="32"/>
      <c r="AA27" s="34"/>
      <c r="AB27" s="34"/>
      <c r="AC27" s="34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</row>
    <row r="28" spans="1:141" s="36" customFormat="1" ht="12.75">
      <c r="A28" s="29"/>
      <c r="B28" s="29"/>
      <c r="C28" s="29"/>
      <c r="D28" s="30"/>
      <c r="E28" s="31"/>
      <c r="F28" s="32"/>
      <c r="G28" s="8"/>
      <c r="H28" s="32"/>
      <c r="I28" s="33"/>
      <c r="J28" s="33"/>
      <c r="K28" s="32"/>
      <c r="L28" s="34"/>
      <c r="M28" s="34"/>
      <c r="N28" s="34"/>
      <c r="O28" s="35"/>
      <c r="P28" s="35"/>
      <c r="Q28" s="35"/>
      <c r="R28" s="35"/>
      <c r="S28" s="32"/>
      <c r="T28" s="32"/>
      <c r="U28" s="32"/>
      <c r="V28" s="32"/>
      <c r="W28" s="34"/>
      <c r="X28" s="43"/>
      <c r="Y28" s="33"/>
      <c r="Z28" s="32"/>
      <c r="AA28" s="34"/>
      <c r="AB28" s="34"/>
      <c r="AC28" s="34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</row>
    <row r="29" spans="1:141" s="36" customFormat="1" ht="12.75">
      <c r="A29" s="29"/>
      <c r="B29" s="29"/>
      <c r="C29" s="29"/>
      <c r="D29" s="30"/>
      <c r="E29" s="31"/>
      <c r="F29" s="32"/>
      <c r="G29" s="8"/>
      <c r="H29" s="32"/>
      <c r="I29" s="33"/>
      <c r="J29" s="33"/>
      <c r="K29" s="32"/>
      <c r="L29" s="34"/>
      <c r="M29" s="34"/>
      <c r="N29" s="34"/>
      <c r="O29" s="35"/>
      <c r="P29" s="35"/>
      <c r="Q29" s="35"/>
      <c r="R29" s="35"/>
      <c r="S29" s="32"/>
      <c r="T29" s="32"/>
      <c r="U29" s="32"/>
      <c r="V29" s="32"/>
      <c r="W29" s="34"/>
      <c r="X29" s="43"/>
      <c r="Y29" s="33"/>
      <c r="Z29" s="32"/>
      <c r="AA29" s="34"/>
      <c r="AB29" s="34"/>
      <c r="AC29" s="3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</row>
    <row r="30" spans="1:29" s="13" customFormat="1" ht="12.75">
      <c r="A30" s="29"/>
      <c r="B30" s="29"/>
      <c r="C30" s="29"/>
      <c r="D30" s="30"/>
      <c r="E30" s="31"/>
      <c r="F30" s="32"/>
      <c r="G30" s="8"/>
      <c r="H30" s="32"/>
      <c r="I30" s="33"/>
      <c r="J30" s="33"/>
      <c r="K30" s="32"/>
      <c r="L30" s="34"/>
      <c r="M30" s="34"/>
      <c r="N30" s="34"/>
      <c r="O30" s="35"/>
      <c r="P30" s="35"/>
      <c r="Q30" s="35"/>
      <c r="R30" s="35"/>
      <c r="S30" s="32"/>
      <c r="T30" s="32"/>
      <c r="U30" s="32"/>
      <c r="V30" s="32"/>
      <c r="W30" s="34"/>
      <c r="X30" s="43"/>
      <c r="Y30" s="33"/>
      <c r="Z30" s="32"/>
      <c r="AA30" s="34"/>
      <c r="AB30" s="34"/>
      <c r="AC30" s="34"/>
    </row>
    <row r="31" spans="1:29" s="13" customFormat="1" ht="12.75">
      <c r="A31" s="29"/>
      <c r="B31" s="29"/>
      <c r="C31" s="29"/>
      <c r="D31" s="30"/>
      <c r="E31" s="31"/>
      <c r="F31" s="32"/>
      <c r="G31" s="8"/>
      <c r="H31" s="32"/>
      <c r="I31" s="33"/>
      <c r="J31" s="33"/>
      <c r="K31" s="32"/>
      <c r="L31" s="34"/>
      <c r="M31" s="34"/>
      <c r="N31" s="34"/>
      <c r="O31" s="35"/>
      <c r="P31" s="35"/>
      <c r="Q31" s="35"/>
      <c r="R31" s="35"/>
      <c r="S31" s="32"/>
      <c r="T31" s="32"/>
      <c r="U31" s="32"/>
      <c r="V31" s="32"/>
      <c r="W31" s="34"/>
      <c r="X31" s="43"/>
      <c r="Y31" s="33"/>
      <c r="Z31" s="32"/>
      <c r="AA31" s="34"/>
      <c r="AB31" s="34"/>
      <c r="AC31" s="34"/>
    </row>
    <row r="32" spans="1:29" s="13" customFormat="1" ht="12.75">
      <c r="A32" s="29"/>
      <c r="B32" s="29"/>
      <c r="C32" s="29"/>
      <c r="D32" s="30"/>
      <c r="E32" s="31"/>
      <c r="F32" s="32"/>
      <c r="G32" s="8"/>
      <c r="H32" s="32"/>
      <c r="I32" s="33"/>
      <c r="J32" s="33"/>
      <c r="K32" s="32"/>
      <c r="L32" s="34"/>
      <c r="M32" s="34"/>
      <c r="N32" s="34"/>
      <c r="O32" s="35"/>
      <c r="P32" s="35"/>
      <c r="Q32" s="35"/>
      <c r="R32" s="35"/>
      <c r="S32" s="32"/>
      <c r="T32" s="32"/>
      <c r="U32" s="32"/>
      <c r="V32" s="32"/>
      <c r="W32" s="34"/>
      <c r="X32" s="43"/>
      <c r="Y32" s="33"/>
      <c r="Z32" s="32"/>
      <c r="AA32" s="34"/>
      <c r="AB32" s="34"/>
      <c r="AC32" s="34"/>
    </row>
    <row r="33" spans="1:29" s="13" customFormat="1" ht="12.75">
      <c r="A33" s="29"/>
      <c r="B33" s="29"/>
      <c r="C33" s="29"/>
      <c r="D33" s="30"/>
      <c r="E33" s="31"/>
      <c r="F33" s="32"/>
      <c r="G33" s="8"/>
      <c r="H33" s="32"/>
      <c r="I33" s="33"/>
      <c r="J33" s="33"/>
      <c r="K33" s="32"/>
      <c r="L33" s="34"/>
      <c r="M33" s="34"/>
      <c r="N33" s="34"/>
      <c r="O33" s="35"/>
      <c r="P33" s="35"/>
      <c r="Q33" s="35"/>
      <c r="R33" s="35"/>
      <c r="S33" s="32"/>
      <c r="T33" s="32"/>
      <c r="U33" s="32"/>
      <c r="V33" s="32"/>
      <c r="W33" s="34"/>
      <c r="X33" s="43"/>
      <c r="Y33" s="33"/>
      <c r="Z33" s="32"/>
      <c r="AA33" s="34"/>
      <c r="AB33" s="34"/>
      <c r="AC33" s="34"/>
    </row>
    <row r="34" spans="1:29" s="13" customFormat="1" ht="12.75">
      <c r="A34" s="36"/>
      <c r="B34" s="36"/>
      <c r="C34" s="36"/>
      <c r="D34" s="37"/>
      <c r="E34" s="31"/>
      <c r="F34" s="32"/>
      <c r="G34" s="8"/>
      <c r="H34" s="32"/>
      <c r="I34" s="33"/>
      <c r="J34" s="33"/>
      <c r="K34" s="32"/>
      <c r="L34" s="34"/>
      <c r="M34" s="34"/>
      <c r="N34" s="34"/>
      <c r="O34" s="35"/>
      <c r="P34" s="35"/>
      <c r="Q34" s="35"/>
      <c r="R34" s="35"/>
      <c r="S34" s="32"/>
      <c r="T34" s="32"/>
      <c r="U34" s="32"/>
      <c r="V34" s="32"/>
      <c r="W34" s="34"/>
      <c r="X34" s="43"/>
      <c r="Y34" s="33"/>
      <c r="Z34" s="32"/>
      <c r="AA34" s="34"/>
      <c r="AB34" s="34"/>
      <c r="AC34" s="34"/>
    </row>
    <row r="35" ht="12.75">
      <c r="M35" s="7" t="s">
        <v>25</v>
      </c>
    </row>
    <row r="36" ht="12.75">
      <c r="C36" s="38" t="s">
        <v>25</v>
      </c>
    </row>
  </sheetData>
  <mergeCells count="2">
    <mergeCell ref="O1:U1"/>
    <mergeCell ref="A1:I1"/>
  </mergeCells>
  <printOptions/>
  <pageMargins left="0.3937007874015748" right="0.3937007874015748" top="0.7874015748031497" bottom="0.5905511811023623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2003-06-01T09:09:11Z</cp:lastPrinted>
  <dcterms:created xsi:type="dcterms:W3CDTF">2000-04-20T06:06:45Z</dcterms:created>
  <dcterms:modified xsi:type="dcterms:W3CDTF">2003-06-01T09:11:09Z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