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tabRatio="599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<sst xmlns="http://schemas.openxmlformats.org/spreadsheetml/2006/main" count="341" uniqueCount="90">
  <si>
    <t>Blatt 1</t>
  </si>
  <si>
    <t>Blatt 2</t>
  </si>
  <si>
    <t>Name</t>
  </si>
  <si>
    <t>Vorname</t>
  </si>
  <si>
    <t>Verein</t>
  </si>
  <si>
    <t>Klasse</t>
  </si>
  <si>
    <t>Fliege Ziel</t>
  </si>
  <si>
    <t>Fliege Weit Einhand</t>
  </si>
  <si>
    <t>Gewicht</t>
  </si>
  <si>
    <t>Gewicht Weit 7,5 g</t>
  </si>
  <si>
    <t>Dreikampf</t>
  </si>
  <si>
    <t>Fünfkampf</t>
  </si>
  <si>
    <t>Fliege Weit Zeihand</t>
  </si>
  <si>
    <t>Gewicht Weit 18g</t>
  </si>
  <si>
    <t>Siebenkampf</t>
  </si>
  <si>
    <t>Multi Ziel</t>
  </si>
  <si>
    <t>Multi Weit</t>
  </si>
  <si>
    <t>Multi</t>
  </si>
  <si>
    <t>1. Wurf</t>
  </si>
  <si>
    <t>2. Wurf</t>
  </si>
  <si>
    <t>gesamt</t>
  </si>
  <si>
    <t>Präzision</t>
  </si>
  <si>
    <t>Ziel</t>
  </si>
  <si>
    <t>m</t>
  </si>
  <si>
    <t>Punkte</t>
  </si>
  <si>
    <t>Zweikampf</t>
  </si>
  <si>
    <t xml:space="preserve"> </t>
  </si>
  <si>
    <t>Allround</t>
  </si>
  <si>
    <t xml:space="preserve">Ergebnisliste Frühjahrsturnier Berlin, Maifeld - Olympiastadion am 05. April 2003 </t>
  </si>
  <si>
    <t>Franz</t>
  </si>
  <si>
    <t>Annette</t>
  </si>
  <si>
    <t xml:space="preserve">DAV </t>
  </si>
  <si>
    <t>LD</t>
  </si>
  <si>
    <t>Ernst</t>
  </si>
  <si>
    <t>Kathrin</t>
  </si>
  <si>
    <t>LV Berlin - Brandenburg</t>
  </si>
  <si>
    <t>Schuffenhauer</t>
  </si>
  <si>
    <t>Katharina</t>
  </si>
  <si>
    <t>SC Borussia 1920 Friedr.</t>
  </si>
  <si>
    <t>Eberhardt</t>
  </si>
  <si>
    <t>Andrea</t>
  </si>
  <si>
    <t>ASV Petri Heil Gützkow</t>
  </si>
  <si>
    <t>Dürrwald</t>
  </si>
  <si>
    <t>Sabrina</t>
  </si>
  <si>
    <t>BJW</t>
  </si>
  <si>
    <t>Wagner</t>
  </si>
  <si>
    <t>Frank</t>
  </si>
  <si>
    <t>LM</t>
  </si>
  <si>
    <t>Weigel</t>
  </si>
  <si>
    <t>Thomas</t>
  </si>
  <si>
    <t>Peter</t>
  </si>
  <si>
    <t>Tino</t>
  </si>
  <si>
    <t>CJM</t>
  </si>
  <si>
    <t>Jahnke</t>
  </si>
  <si>
    <t>Maik</t>
  </si>
  <si>
    <t>FK</t>
  </si>
  <si>
    <t>Goddäus</t>
  </si>
  <si>
    <t>Erich</t>
  </si>
  <si>
    <t>S</t>
  </si>
  <si>
    <t>Bartelt</t>
  </si>
  <si>
    <t>Wolfgang</t>
  </si>
  <si>
    <t>SAV Süd Tempelhof</t>
  </si>
  <si>
    <t>Oelke</t>
  </si>
  <si>
    <t>Heinz</t>
  </si>
  <si>
    <t>Demin</t>
  </si>
  <si>
    <t>Shenia</t>
  </si>
  <si>
    <t>Daniela</t>
  </si>
  <si>
    <t>AJW</t>
  </si>
  <si>
    <t>Dana</t>
  </si>
  <si>
    <t>Kittlitz</t>
  </si>
  <si>
    <t>AJM</t>
  </si>
  <si>
    <t>Döhring</t>
  </si>
  <si>
    <t>Alex</t>
  </si>
  <si>
    <t>Pfeiffer</t>
  </si>
  <si>
    <t>Fabian</t>
  </si>
  <si>
    <t>Becher</t>
  </si>
  <si>
    <t>Andre</t>
  </si>
  <si>
    <t>BJM</t>
  </si>
  <si>
    <t>Schönknecht</t>
  </si>
  <si>
    <t>Sven</t>
  </si>
  <si>
    <t>Gath</t>
  </si>
  <si>
    <t>Benjamin</t>
  </si>
  <si>
    <t>Rieck</t>
  </si>
  <si>
    <t>Rene</t>
  </si>
  <si>
    <t>Carsten v.</t>
  </si>
  <si>
    <t>Dirk</t>
  </si>
  <si>
    <t>Kuklis</t>
  </si>
  <si>
    <t>Gabor</t>
  </si>
  <si>
    <t xml:space="preserve">  </t>
  </si>
  <si>
    <t>SAV Breite Horn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</si>
</sst>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#,##0.000"/>
    <numFmt numFmtId="169" formatCode="[$€]#,##0.00_);[Red]\([$€]#,##0.00\)"/>
    <numFmt numFmtId="170" formatCode="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MS Sans Serif"/>
      <family val="0"/>
    </font>
    <font>
      <sz val="9"/>
      <name val="Arial Narro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/>
      <protection/>
    </xf>
    <xf numFmtId="3" fontId="7" fillId="0" borderId="1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horizontal="left" shrinkToFit="1"/>
      <protection/>
    </xf>
    <xf numFmtId="3" fontId="5" fillId="0" borderId="0" xfId="0" applyNumberFormat="1" applyFont="1" applyFill="1" applyBorder="1" applyAlignment="1" applyProtection="1">
      <alignment shrinkToFit="1"/>
      <protection/>
    </xf>
    <xf numFmtId="4" fontId="5" fillId="0" borderId="0" xfId="0" applyNumberFormat="1" applyFont="1" applyFill="1" applyBorder="1" applyAlignment="1" applyProtection="1">
      <alignment shrinkToFit="1"/>
      <protection/>
    </xf>
    <xf numFmtId="168" fontId="5" fillId="0" borderId="0" xfId="0" applyNumberFormat="1" applyFont="1" applyFill="1" applyBorder="1" applyAlignment="1" applyProtection="1">
      <alignment shrinkToFit="1"/>
      <protection/>
    </xf>
    <xf numFmtId="168" fontId="6" fillId="0" borderId="0" xfId="0" applyNumberFormat="1" applyFont="1" applyFill="1" applyBorder="1" applyAlignment="1" applyProtection="1">
      <alignment shrinkToFit="1"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center" shrinkToFit="1"/>
      <protection/>
    </xf>
    <xf numFmtId="3" fontId="5" fillId="0" borderId="0" xfId="0" applyNumberFormat="1" applyFont="1" applyFill="1" applyBorder="1" applyAlignment="1" applyProtection="1">
      <alignment horizontal="center" shrinkToFit="1"/>
      <protection/>
    </xf>
    <xf numFmtId="2" fontId="5" fillId="0" borderId="0" xfId="0" applyNumberFormat="1" applyFont="1" applyFill="1" applyBorder="1" applyAlignment="1" applyProtection="1">
      <alignment shrinkToFit="1"/>
      <protection/>
    </xf>
    <xf numFmtId="0" fontId="7" fillId="0" borderId="1" xfId="0" applyNumberFormat="1" applyFont="1" applyFill="1" applyBorder="1" applyAlignment="1" applyProtection="1">
      <alignment shrinkToFit="1"/>
      <protection/>
    </xf>
    <xf numFmtId="0" fontId="7" fillId="0" borderId="1" xfId="0" applyNumberFormat="1" applyFont="1" applyFill="1" applyBorder="1" applyAlignment="1" applyProtection="1">
      <alignment horizontal="center" shrinkToFit="1"/>
      <protection/>
    </xf>
    <xf numFmtId="3" fontId="7" fillId="0" borderId="1" xfId="0" applyNumberFormat="1" applyFont="1" applyFill="1" applyBorder="1" applyAlignment="1" applyProtection="1">
      <alignment horizontal="center" shrinkToFit="1"/>
      <protection/>
    </xf>
    <xf numFmtId="4" fontId="7" fillId="0" borderId="1" xfId="0" applyNumberFormat="1" applyFont="1" applyFill="1" applyBorder="1" applyAlignment="1" applyProtection="1">
      <alignment shrinkToFit="1"/>
      <protection/>
    </xf>
    <xf numFmtId="2" fontId="7" fillId="0" borderId="1" xfId="0" applyNumberFormat="1" applyFont="1" applyFill="1" applyBorder="1" applyAlignment="1" applyProtection="1">
      <alignment shrinkToFit="1"/>
      <protection/>
    </xf>
    <xf numFmtId="168" fontId="7" fillId="0" borderId="1" xfId="0" applyNumberFormat="1" applyFont="1" applyFill="1" applyBorder="1" applyAlignment="1" applyProtection="1">
      <alignment shrinkToFit="1"/>
      <protection/>
    </xf>
    <xf numFmtId="168" fontId="7" fillId="0" borderId="1" xfId="0" applyNumberFormat="1" applyFont="1" applyFill="1" applyBorder="1" applyAlignment="1" applyProtection="1">
      <alignment horizontal="center" shrinkToFit="1"/>
      <protection/>
    </xf>
    <xf numFmtId="4" fontId="7" fillId="0" borderId="1" xfId="0" applyNumberFormat="1" applyFont="1" applyFill="1" applyBorder="1" applyAlignment="1" applyProtection="1">
      <alignment horizontal="center" shrinkToFit="1"/>
      <protection/>
    </xf>
    <xf numFmtId="2" fontId="7" fillId="0" borderId="1" xfId="0" applyNumberFormat="1" applyFont="1" applyFill="1" applyBorder="1" applyAlignment="1" applyProtection="1">
      <alignment horizontal="center" shrinkToFit="1"/>
      <protection/>
    </xf>
    <xf numFmtId="0" fontId="8" fillId="0" borderId="1" xfId="0" applyFont="1" applyBorder="1" applyAlignment="1">
      <alignment horizontal="left" shrinkToFit="1"/>
    </xf>
    <xf numFmtId="0" fontId="8" fillId="0" borderId="1" xfId="0" applyFont="1" applyBorder="1" applyAlignment="1">
      <alignment horizontal="center" shrinkToFit="1"/>
    </xf>
    <xf numFmtId="3" fontId="5" fillId="0" borderId="1" xfId="0" applyNumberFormat="1" applyFont="1" applyFill="1" applyBorder="1" applyAlignment="1" applyProtection="1">
      <alignment horizontal="center" shrinkToFit="1"/>
      <protection/>
    </xf>
    <xf numFmtId="4" fontId="5" fillId="0" borderId="1" xfId="0" applyNumberFormat="1" applyFont="1" applyFill="1" applyBorder="1" applyAlignment="1" applyProtection="1">
      <alignment shrinkToFit="1"/>
      <protection/>
    </xf>
    <xf numFmtId="2" fontId="5" fillId="0" borderId="1" xfId="0" applyNumberFormat="1" applyFont="1" applyFill="1" applyBorder="1" applyAlignment="1" applyProtection="1">
      <alignment shrinkToFit="1"/>
      <protection/>
    </xf>
    <xf numFmtId="0" fontId="5" fillId="0" borderId="1" xfId="0" applyNumberFormat="1" applyFont="1" applyFill="1" applyBorder="1" applyAlignment="1" applyProtection="1">
      <alignment shrinkToFit="1"/>
      <protection/>
    </xf>
    <xf numFmtId="168" fontId="5" fillId="0" borderId="1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center" shrinkToFit="1"/>
      <protection/>
    </xf>
    <xf numFmtId="3" fontId="4" fillId="0" borderId="0" xfId="0" applyNumberFormat="1" applyFont="1" applyFill="1" applyBorder="1" applyAlignment="1" applyProtection="1">
      <alignment horizontal="center" shrinkToFit="1"/>
      <protection/>
    </xf>
    <xf numFmtId="4" fontId="4" fillId="0" borderId="0" xfId="0" applyNumberFormat="1" applyFont="1" applyFill="1" applyBorder="1" applyAlignment="1" applyProtection="1">
      <alignment shrinkToFit="1"/>
      <protection/>
    </xf>
    <xf numFmtId="2" fontId="4" fillId="0" borderId="0" xfId="0" applyNumberFormat="1" applyFont="1" applyFill="1" applyBorder="1" applyAlignment="1" applyProtection="1">
      <alignment shrinkToFit="1"/>
      <protection/>
    </xf>
    <xf numFmtId="3" fontId="4" fillId="0" borderId="0" xfId="0" applyNumberFormat="1" applyFont="1" applyFill="1" applyBorder="1" applyAlignment="1" applyProtection="1">
      <alignment shrinkToFit="1"/>
      <protection/>
    </xf>
    <xf numFmtId="168" fontId="4" fillId="0" borderId="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horizontal="left" shrinkToFit="1"/>
      <protection/>
    </xf>
    <xf numFmtId="4" fontId="7" fillId="0" borderId="2" xfId="0" applyNumberFormat="1" applyFont="1" applyFill="1" applyBorder="1" applyAlignment="1" applyProtection="1">
      <alignment horizontal="center" shrinkToFit="1"/>
      <protection/>
    </xf>
    <xf numFmtId="4" fontId="7" fillId="0" borderId="3" xfId="0" applyNumberFormat="1" applyFont="1" applyFill="1" applyBorder="1" applyAlignment="1" applyProtection="1">
      <alignment horizontal="center" shrinkToFit="1"/>
      <protection/>
    </xf>
    <xf numFmtId="0" fontId="5" fillId="0" borderId="2" xfId="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38"/>
  <sheetViews>
    <sheetView tabSelected="1" workbookViewId="0" topLeftCell="O7">
      <selection activeCell="AA36" sqref="AA36"/>
    </sheetView>
  </sheetViews>
  <sheetFormatPr defaultColWidth="11.421875" defaultRowHeight="12.75"/>
  <cols>
    <col min="1" max="1" width="11.57421875" style="34" customWidth="1"/>
    <col min="2" max="2" width="8.421875" style="34" customWidth="1"/>
    <col min="3" max="3" width="20.57421875" style="34" customWidth="1"/>
    <col min="4" max="4" width="7.57421875" style="35" customWidth="1"/>
    <col min="5" max="5" width="10.00390625" style="36" customWidth="1"/>
    <col min="6" max="6" width="10.00390625" style="37" customWidth="1"/>
    <col min="7" max="7" width="10.00390625" style="38" customWidth="1"/>
    <col min="8" max="8" width="10.00390625" style="37" customWidth="1"/>
    <col min="9" max="9" width="7.421875" style="39" customWidth="1"/>
    <col min="10" max="10" width="6.7109375" style="39" customWidth="1"/>
    <col min="11" max="11" width="10.00390625" style="37" customWidth="1"/>
    <col min="12" max="13" width="10.00390625" style="40" customWidth="1"/>
    <col min="14" max="14" width="10.00390625" style="41" customWidth="1"/>
    <col min="15" max="15" width="11.140625" style="41" customWidth="1"/>
    <col min="16" max="16" width="8.140625" style="41" customWidth="1"/>
    <col min="17" max="17" width="19.7109375" style="41" customWidth="1"/>
    <col min="18" max="18" width="8.140625" style="41" customWidth="1"/>
    <col min="19" max="21" width="10.00390625" style="37" customWidth="1"/>
    <col min="22" max="22" width="7.7109375" style="37" customWidth="1"/>
    <col min="23" max="23" width="7.28125" style="41" customWidth="1"/>
    <col min="24" max="24" width="10.00390625" style="40" customWidth="1"/>
    <col min="25" max="25" width="6.421875" style="39" customWidth="1"/>
    <col min="26" max="26" width="6.7109375" style="37" customWidth="1"/>
    <col min="27" max="27" width="7.7109375" style="40" customWidth="1"/>
    <col min="28" max="28" width="8.57421875" style="40" customWidth="1"/>
    <col min="29" max="29" width="8.8515625" style="40" customWidth="1"/>
    <col min="30" max="16384" width="10.00390625" style="1" customWidth="1"/>
  </cols>
  <sheetData>
    <row r="1" spans="1:29" s="3" customFormat="1" ht="12.75">
      <c r="A1" s="42" t="s">
        <v>28</v>
      </c>
      <c r="B1" s="42"/>
      <c r="C1" s="42"/>
      <c r="D1" s="42"/>
      <c r="E1" s="42"/>
      <c r="F1" s="42"/>
      <c r="G1" s="42"/>
      <c r="H1" s="8"/>
      <c r="I1" s="9"/>
      <c r="J1" s="9"/>
      <c r="K1" s="10"/>
      <c r="L1" s="11"/>
      <c r="M1" s="12" t="s">
        <v>0</v>
      </c>
      <c r="N1" s="13"/>
      <c r="O1" s="42" t="s">
        <v>28</v>
      </c>
      <c r="P1" s="42"/>
      <c r="Q1" s="42"/>
      <c r="R1" s="42"/>
      <c r="S1" s="42"/>
      <c r="T1" s="42"/>
      <c r="U1" s="42"/>
      <c r="V1" s="10"/>
      <c r="W1" s="13"/>
      <c r="X1" s="11"/>
      <c r="Y1" s="9"/>
      <c r="Z1" s="10"/>
      <c r="AA1" s="11"/>
      <c r="AB1" s="11"/>
      <c r="AC1" s="12" t="s">
        <v>1</v>
      </c>
    </row>
    <row r="2" spans="1:29" s="3" customFormat="1" ht="12.75">
      <c r="A2" s="14"/>
      <c r="B2" s="14"/>
      <c r="C2" s="14"/>
      <c r="D2" s="15"/>
      <c r="E2" s="16"/>
      <c r="F2" s="10"/>
      <c r="G2" s="17"/>
      <c r="H2" s="10"/>
      <c r="I2" s="9"/>
      <c r="J2" s="9"/>
      <c r="K2" s="10"/>
      <c r="L2" s="11"/>
      <c r="M2" s="11"/>
      <c r="N2" s="13"/>
      <c r="O2" s="13"/>
      <c r="P2" s="13"/>
      <c r="Q2" s="13"/>
      <c r="R2" s="13"/>
      <c r="S2" s="10"/>
      <c r="T2" s="10"/>
      <c r="U2" s="10"/>
      <c r="V2" s="10"/>
      <c r="W2" s="13"/>
      <c r="X2" s="11"/>
      <c r="Y2" s="9"/>
      <c r="Z2" s="10"/>
      <c r="AA2" s="11"/>
      <c r="AB2" s="11"/>
      <c r="AC2" s="11"/>
    </row>
    <row r="3" spans="1:141" s="6" customFormat="1" ht="12">
      <c r="A3" s="18" t="s">
        <v>2</v>
      </c>
      <c r="B3" s="18" t="s">
        <v>3</v>
      </c>
      <c r="C3" s="18" t="s">
        <v>4</v>
      </c>
      <c r="D3" s="19" t="s">
        <v>5</v>
      </c>
      <c r="E3" s="20" t="s">
        <v>6</v>
      </c>
      <c r="F3" s="21" t="s">
        <v>7</v>
      </c>
      <c r="G3" s="22"/>
      <c r="H3" s="21"/>
      <c r="I3" s="7" t="s">
        <v>8</v>
      </c>
      <c r="J3" s="7" t="s">
        <v>8</v>
      </c>
      <c r="K3" s="21" t="s">
        <v>9</v>
      </c>
      <c r="L3" s="23"/>
      <c r="M3" s="23" t="s">
        <v>10</v>
      </c>
      <c r="N3" s="18" t="s">
        <v>11</v>
      </c>
      <c r="O3" s="18" t="s">
        <v>2</v>
      </c>
      <c r="P3" s="18" t="s">
        <v>3</v>
      </c>
      <c r="Q3" s="18" t="s">
        <v>4</v>
      </c>
      <c r="R3" s="19" t="s">
        <v>5</v>
      </c>
      <c r="S3" s="43" t="s">
        <v>12</v>
      </c>
      <c r="T3" s="44"/>
      <c r="U3" s="21"/>
      <c r="V3" s="43" t="s">
        <v>13</v>
      </c>
      <c r="W3" s="44"/>
      <c r="X3" s="23" t="s">
        <v>14</v>
      </c>
      <c r="Y3" s="7" t="s">
        <v>15</v>
      </c>
      <c r="Z3" s="21" t="s">
        <v>16</v>
      </c>
      <c r="AA3" s="24"/>
      <c r="AB3" s="23" t="s">
        <v>17</v>
      </c>
      <c r="AC3" s="23" t="s">
        <v>27</v>
      </c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s="6" customFormat="1" ht="12">
      <c r="A4" s="18"/>
      <c r="B4" s="18"/>
      <c r="C4" s="18"/>
      <c r="D4" s="18"/>
      <c r="E4" s="20"/>
      <c r="F4" s="25" t="s">
        <v>18</v>
      </c>
      <c r="G4" s="26" t="s">
        <v>19</v>
      </c>
      <c r="H4" s="25" t="s">
        <v>20</v>
      </c>
      <c r="I4" s="7" t="s">
        <v>21</v>
      </c>
      <c r="J4" s="7" t="s">
        <v>22</v>
      </c>
      <c r="K4" s="25" t="s">
        <v>23</v>
      </c>
      <c r="L4" s="24" t="s">
        <v>24</v>
      </c>
      <c r="M4" s="23"/>
      <c r="N4" s="18"/>
      <c r="O4" s="18"/>
      <c r="P4" s="18"/>
      <c r="Q4" s="18"/>
      <c r="R4" s="19"/>
      <c r="S4" s="25" t="s">
        <v>18</v>
      </c>
      <c r="T4" s="25" t="s">
        <v>19</v>
      </c>
      <c r="U4" s="21" t="s">
        <v>20</v>
      </c>
      <c r="V4" s="25" t="s">
        <v>23</v>
      </c>
      <c r="W4" s="18" t="s">
        <v>24</v>
      </c>
      <c r="X4" s="23"/>
      <c r="Y4" s="7"/>
      <c r="Z4" s="25" t="s">
        <v>23</v>
      </c>
      <c r="AA4" s="24" t="s">
        <v>24</v>
      </c>
      <c r="AB4" s="23" t="s">
        <v>25</v>
      </c>
      <c r="AC4" s="23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</row>
    <row r="5" spans="1:141" s="2" customFormat="1" ht="12.75">
      <c r="A5" s="27" t="s">
        <v>69</v>
      </c>
      <c r="B5" s="27" t="s">
        <v>84</v>
      </c>
      <c r="C5" s="27" t="s">
        <v>35</v>
      </c>
      <c r="D5" s="28" t="s">
        <v>70</v>
      </c>
      <c r="E5" s="29">
        <v>50</v>
      </c>
      <c r="F5" s="30">
        <v>47.2</v>
      </c>
      <c r="G5" s="31">
        <v>46.25</v>
      </c>
      <c r="H5" s="30">
        <f aca="true" t="shared" si="0" ref="H5:H38">SUM(F5,G5)</f>
        <v>93.45</v>
      </c>
      <c r="I5" s="32">
        <v>88</v>
      </c>
      <c r="J5" s="4">
        <v>70</v>
      </c>
      <c r="K5" s="30">
        <v>61.46</v>
      </c>
      <c r="L5" s="33">
        <f aca="true" t="shared" si="1" ref="L5:L38">K5*1.5</f>
        <v>92.19</v>
      </c>
      <c r="M5" s="33">
        <f aca="true" t="shared" si="2" ref="M5:M38">SUM(I5,J5,L5)</f>
        <v>250.19</v>
      </c>
      <c r="N5" s="33">
        <f aca="true" t="shared" si="3" ref="N5:N38">SUM(E5,H5,I5,J5,L5)</f>
        <v>393.64</v>
      </c>
      <c r="O5" s="27" t="str">
        <f>A5</f>
        <v>Kittlitz</v>
      </c>
      <c r="P5" s="27" t="str">
        <f>B5</f>
        <v>Carsten v.</v>
      </c>
      <c r="Q5" s="27" t="str">
        <f>C5</f>
        <v>LV Berlin - Brandenburg</v>
      </c>
      <c r="R5" s="28" t="str">
        <f>D5</f>
        <v>AJM</v>
      </c>
      <c r="S5" s="30">
        <v>66.97</v>
      </c>
      <c r="T5" s="30">
        <v>66.03</v>
      </c>
      <c r="U5" s="30">
        <f>SUM(S5,T5)</f>
        <v>133</v>
      </c>
      <c r="V5" s="30">
        <v>84.75</v>
      </c>
      <c r="W5" s="33">
        <f>V5*1.5</f>
        <v>127.125</v>
      </c>
      <c r="X5" s="33">
        <f>SUM(N5,U5,W5)</f>
        <v>653.765</v>
      </c>
      <c r="Y5" s="4"/>
      <c r="Z5" s="30"/>
      <c r="AA5" s="33"/>
      <c r="AB5" s="33"/>
      <c r="AC5" s="3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</row>
    <row r="6" spans="1:141" s="2" customFormat="1" ht="12.75">
      <c r="A6" s="27" t="s">
        <v>71</v>
      </c>
      <c r="B6" s="27" t="s">
        <v>72</v>
      </c>
      <c r="C6" s="27" t="s">
        <v>35</v>
      </c>
      <c r="D6" s="28" t="s">
        <v>70</v>
      </c>
      <c r="E6" s="29">
        <v>80</v>
      </c>
      <c r="F6" s="30">
        <v>46.2</v>
      </c>
      <c r="G6" s="31">
        <v>43</v>
      </c>
      <c r="H6" s="30">
        <f t="shared" si="0"/>
        <v>89.2</v>
      </c>
      <c r="I6" s="32">
        <v>80</v>
      </c>
      <c r="J6" s="4">
        <v>40</v>
      </c>
      <c r="K6" s="30">
        <v>53.18</v>
      </c>
      <c r="L6" s="33">
        <f t="shared" si="1"/>
        <v>79.77</v>
      </c>
      <c r="M6" s="33">
        <f t="shared" si="2"/>
        <v>199.76999999999998</v>
      </c>
      <c r="N6" s="33">
        <f t="shared" si="3"/>
        <v>368.96999999999997</v>
      </c>
      <c r="O6" s="27" t="str">
        <f>A6</f>
        <v>Döhring</v>
      </c>
      <c r="P6" s="27" t="str">
        <f>B6</f>
        <v>Alex</v>
      </c>
      <c r="Q6" s="27" t="str">
        <f>C6</f>
        <v>LV Berlin - Brandenburg</v>
      </c>
      <c r="R6" s="28" t="str">
        <f>D6</f>
        <v>AJM</v>
      </c>
      <c r="S6" s="30">
        <v>58.75</v>
      </c>
      <c r="T6" s="30">
        <v>58.73</v>
      </c>
      <c r="U6" s="30">
        <f>SUM(S6,T6)</f>
        <v>117.47999999999999</v>
      </c>
      <c r="V6" s="30">
        <v>92.88</v>
      </c>
      <c r="W6" s="33">
        <f>V6*1.5</f>
        <v>139.32</v>
      </c>
      <c r="X6" s="33">
        <f>SUM(N6,U6,W6)</f>
        <v>625.77</v>
      </c>
      <c r="Y6" s="4"/>
      <c r="Z6" s="30"/>
      <c r="AA6" s="33"/>
      <c r="AB6" s="33"/>
      <c r="AC6" s="3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</row>
    <row r="7" spans="1:141" s="2" customFormat="1" ht="12.75">
      <c r="A7" s="27" t="s">
        <v>73</v>
      </c>
      <c r="B7" s="27" t="s">
        <v>74</v>
      </c>
      <c r="C7" s="27" t="s">
        <v>41</v>
      </c>
      <c r="D7" s="28" t="s">
        <v>70</v>
      </c>
      <c r="E7" s="29">
        <v>85</v>
      </c>
      <c r="F7" s="30">
        <v>42.4</v>
      </c>
      <c r="G7" s="31">
        <v>41.41</v>
      </c>
      <c r="H7" s="30">
        <f t="shared" si="0"/>
        <v>83.81</v>
      </c>
      <c r="I7" s="32">
        <v>76</v>
      </c>
      <c r="J7" s="4">
        <v>45</v>
      </c>
      <c r="K7" s="30">
        <v>56.23</v>
      </c>
      <c r="L7" s="33">
        <f t="shared" si="1"/>
        <v>84.345</v>
      </c>
      <c r="M7" s="33">
        <f t="shared" si="2"/>
        <v>205.345</v>
      </c>
      <c r="N7" s="33">
        <f t="shared" si="3"/>
        <v>374.155</v>
      </c>
      <c r="O7" s="27" t="str">
        <f>A7</f>
        <v>Pfeiffer</v>
      </c>
      <c r="P7" s="27" t="str">
        <f>B7</f>
        <v>Fabian</v>
      </c>
      <c r="Q7" s="27" t="str">
        <f>C7</f>
        <v>ASV Petri Heil Gützkow</v>
      </c>
      <c r="R7" s="28" t="str">
        <f>D7</f>
        <v>AJM</v>
      </c>
      <c r="S7" s="30">
        <v>50.13</v>
      </c>
      <c r="T7" s="30">
        <v>49.36</v>
      </c>
      <c r="U7" s="30">
        <f>SUM(S7,T7)</f>
        <v>99.49000000000001</v>
      </c>
      <c r="V7" s="30">
        <v>73.93</v>
      </c>
      <c r="W7" s="33">
        <f>V7*1.5</f>
        <v>110.89500000000001</v>
      </c>
      <c r="X7" s="33">
        <f>SUM(N7,U7,W7)</f>
        <v>584.54</v>
      </c>
      <c r="Y7" s="4"/>
      <c r="Z7" s="30"/>
      <c r="AA7" s="33"/>
      <c r="AB7" s="33"/>
      <c r="AC7" s="3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</row>
    <row r="8" spans="1:141" s="2" customFormat="1" ht="12.75">
      <c r="A8" s="27"/>
      <c r="B8" s="27"/>
      <c r="C8" s="27"/>
      <c r="D8" s="28"/>
      <c r="E8" s="29"/>
      <c r="F8" s="30"/>
      <c r="G8" s="31"/>
      <c r="H8" s="30" t="s">
        <v>26</v>
      </c>
      <c r="I8" s="32"/>
      <c r="J8" s="4"/>
      <c r="K8" s="30"/>
      <c r="L8" s="33" t="s">
        <v>26</v>
      </c>
      <c r="M8" s="33" t="s">
        <v>26</v>
      </c>
      <c r="N8" s="33" t="s">
        <v>26</v>
      </c>
      <c r="O8" s="27" t="s">
        <v>26</v>
      </c>
      <c r="P8" s="27" t="s">
        <v>26</v>
      </c>
      <c r="Q8" s="27" t="s">
        <v>26</v>
      </c>
      <c r="R8" s="28" t="s">
        <v>26</v>
      </c>
      <c r="S8" s="30"/>
      <c r="T8" s="30"/>
      <c r="U8" s="30" t="s">
        <v>26</v>
      </c>
      <c r="V8" s="30" t="s">
        <v>26</v>
      </c>
      <c r="W8" s="33" t="s">
        <v>26</v>
      </c>
      <c r="X8" s="33" t="s">
        <v>26</v>
      </c>
      <c r="Y8" s="4"/>
      <c r="Z8" s="30" t="s">
        <v>26</v>
      </c>
      <c r="AA8" s="33" t="s">
        <v>26</v>
      </c>
      <c r="AB8" s="33" t="s">
        <v>88</v>
      </c>
      <c r="AC8" s="33" t="s">
        <v>26</v>
      </c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</row>
    <row r="9" spans="1:141" s="2" customFormat="1" ht="12.75">
      <c r="A9" s="27" t="s">
        <v>39</v>
      </c>
      <c r="B9" s="27" t="s">
        <v>66</v>
      </c>
      <c r="C9" s="27" t="s">
        <v>41</v>
      </c>
      <c r="D9" s="28" t="s">
        <v>67</v>
      </c>
      <c r="E9" s="29">
        <v>40</v>
      </c>
      <c r="F9" s="30">
        <v>28.94</v>
      </c>
      <c r="G9" s="31">
        <v>28.43</v>
      </c>
      <c r="H9" s="30">
        <f t="shared" si="0"/>
        <v>57.370000000000005</v>
      </c>
      <c r="I9" s="32">
        <v>48</v>
      </c>
      <c r="J9" s="4">
        <v>50</v>
      </c>
      <c r="K9" s="30">
        <v>29.42</v>
      </c>
      <c r="L9" s="33">
        <f t="shared" si="1"/>
        <v>44.13</v>
      </c>
      <c r="M9" s="33">
        <f t="shared" si="2"/>
        <v>142.13</v>
      </c>
      <c r="N9" s="33">
        <f t="shared" si="3"/>
        <v>239.5</v>
      </c>
      <c r="O9" s="27" t="s">
        <v>26</v>
      </c>
      <c r="P9" s="27" t="s">
        <v>26</v>
      </c>
      <c r="Q9" s="27" t="s">
        <v>26</v>
      </c>
      <c r="R9" s="28" t="s">
        <v>26</v>
      </c>
      <c r="S9" s="30"/>
      <c r="T9" s="30"/>
      <c r="U9" s="30" t="s">
        <v>26</v>
      </c>
      <c r="V9" s="30" t="s">
        <v>26</v>
      </c>
      <c r="W9" s="33" t="s">
        <v>26</v>
      </c>
      <c r="X9" s="33" t="s">
        <v>26</v>
      </c>
      <c r="Y9" s="4"/>
      <c r="Z9" s="30"/>
      <c r="AA9" s="33"/>
      <c r="AB9" s="33"/>
      <c r="AC9" s="3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</row>
    <row r="10" spans="1:141" s="2" customFormat="1" ht="12.75">
      <c r="A10" s="27"/>
      <c r="B10" s="27"/>
      <c r="C10" s="27"/>
      <c r="D10" s="28"/>
      <c r="E10" s="29"/>
      <c r="F10" s="30"/>
      <c r="G10" s="31"/>
      <c r="H10" s="30" t="s">
        <v>26</v>
      </c>
      <c r="I10" s="32"/>
      <c r="J10" s="4"/>
      <c r="K10" s="30"/>
      <c r="L10" s="33" t="s">
        <v>26</v>
      </c>
      <c r="M10" s="33" t="s">
        <v>26</v>
      </c>
      <c r="N10" s="33" t="s">
        <v>26</v>
      </c>
      <c r="O10" s="27" t="s">
        <v>26</v>
      </c>
      <c r="P10" s="27" t="s">
        <v>26</v>
      </c>
      <c r="Q10" s="27" t="s">
        <v>26</v>
      </c>
      <c r="R10" s="28" t="s">
        <v>26</v>
      </c>
      <c r="S10" s="30"/>
      <c r="T10" s="30"/>
      <c r="U10" s="30"/>
      <c r="V10" s="30"/>
      <c r="W10" s="33"/>
      <c r="X10" s="33" t="s">
        <v>26</v>
      </c>
      <c r="Y10" s="4"/>
      <c r="Z10" s="30"/>
      <c r="AA10" s="33"/>
      <c r="AB10" s="33"/>
      <c r="AC10" s="3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</row>
    <row r="11" spans="1:141" s="2" customFormat="1" ht="12.75">
      <c r="A11" s="27" t="s">
        <v>75</v>
      </c>
      <c r="B11" s="27" t="s">
        <v>76</v>
      </c>
      <c r="C11" s="27" t="s">
        <v>35</v>
      </c>
      <c r="D11" s="28" t="s">
        <v>77</v>
      </c>
      <c r="E11" s="29">
        <v>50</v>
      </c>
      <c r="F11" s="30">
        <v>47.86</v>
      </c>
      <c r="G11" s="31">
        <v>46.64</v>
      </c>
      <c r="H11" s="30">
        <f t="shared" si="0"/>
        <v>94.5</v>
      </c>
      <c r="I11" s="4">
        <v>50</v>
      </c>
      <c r="J11" s="4">
        <v>70</v>
      </c>
      <c r="K11" s="30">
        <v>56.73</v>
      </c>
      <c r="L11" s="33">
        <f t="shared" si="1"/>
        <v>85.095</v>
      </c>
      <c r="M11" s="33">
        <f t="shared" si="2"/>
        <v>205.095</v>
      </c>
      <c r="N11" s="33">
        <f t="shared" si="3"/>
        <v>349.595</v>
      </c>
      <c r="O11" s="27" t="s">
        <v>26</v>
      </c>
      <c r="P11" s="27" t="s">
        <v>26</v>
      </c>
      <c r="Q11" s="27" t="s">
        <v>26</v>
      </c>
      <c r="R11" s="28" t="s">
        <v>26</v>
      </c>
      <c r="S11" s="30"/>
      <c r="T11" s="30"/>
      <c r="U11" s="30"/>
      <c r="V11" s="30"/>
      <c r="W11" s="33"/>
      <c r="X11" s="33" t="s">
        <v>26</v>
      </c>
      <c r="Y11" s="4"/>
      <c r="Z11" s="30"/>
      <c r="AA11" s="33"/>
      <c r="AB11" s="33"/>
      <c r="AC11" s="3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</row>
    <row r="12" spans="1:141" s="2" customFormat="1" ht="12.75">
      <c r="A12" s="27" t="s">
        <v>78</v>
      </c>
      <c r="B12" s="27" t="s">
        <v>79</v>
      </c>
      <c r="C12" s="27" t="s">
        <v>35</v>
      </c>
      <c r="D12" s="28" t="s">
        <v>77</v>
      </c>
      <c r="E12" s="29">
        <v>30</v>
      </c>
      <c r="F12" s="30">
        <v>43.95</v>
      </c>
      <c r="G12" s="31">
        <v>42.63</v>
      </c>
      <c r="H12" s="30">
        <f t="shared" si="0"/>
        <v>86.58000000000001</v>
      </c>
      <c r="I12" s="4">
        <v>72</v>
      </c>
      <c r="J12" s="4">
        <v>35</v>
      </c>
      <c r="K12" s="30">
        <v>57.66</v>
      </c>
      <c r="L12" s="33">
        <f t="shared" si="1"/>
        <v>86.49</v>
      </c>
      <c r="M12" s="33">
        <f t="shared" si="2"/>
        <v>193.49</v>
      </c>
      <c r="N12" s="33">
        <f t="shared" si="3"/>
        <v>310.07</v>
      </c>
      <c r="O12" s="27" t="s">
        <v>26</v>
      </c>
      <c r="P12" s="27" t="s">
        <v>26</v>
      </c>
      <c r="Q12" s="27" t="s">
        <v>26</v>
      </c>
      <c r="R12" s="28" t="s">
        <v>26</v>
      </c>
      <c r="S12" s="30"/>
      <c r="T12" s="30"/>
      <c r="U12" s="30"/>
      <c r="V12" s="30"/>
      <c r="W12" s="33"/>
      <c r="X12" s="33" t="s">
        <v>26</v>
      </c>
      <c r="Y12" s="4"/>
      <c r="Z12" s="30"/>
      <c r="AA12" s="33"/>
      <c r="AB12" s="33"/>
      <c r="AC12" s="3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</row>
    <row r="13" spans="1:141" s="2" customFormat="1" ht="12.75">
      <c r="A13" s="27" t="s">
        <v>80</v>
      </c>
      <c r="B13" s="27" t="s">
        <v>81</v>
      </c>
      <c r="C13" s="27" t="s">
        <v>38</v>
      </c>
      <c r="D13" s="28" t="s">
        <v>77</v>
      </c>
      <c r="E13" s="29">
        <v>65</v>
      </c>
      <c r="F13" s="30">
        <v>42.76</v>
      </c>
      <c r="G13" s="31">
        <v>42.73</v>
      </c>
      <c r="H13" s="30">
        <f t="shared" si="0"/>
        <v>85.49</v>
      </c>
      <c r="I13" s="32">
        <v>86</v>
      </c>
      <c r="J13" s="4">
        <v>55</v>
      </c>
      <c r="K13" s="30">
        <v>59.77</v>
      </c>
      <c r="L13" s="33">
        <f t="shared" si="1"/>
        <v>89.655</v>
      </c>
      <c r="M13" s="33">
        <f t="shared" si="2"/>
        <v>230.655</v>
      </c>
      <c r="N13" s="33">
        <f t="shared" si="3"/>
        <v>381.145</v>
      </c>
      <c r="O13" s="27" t="str">
        <f>A13</f>
        <v>Gath</v>
      </c>
      <c r="P13" s="27" t="str">
        <f>B13</f>
        <v>Benjamin</v>
      </c>
      <c r="Q13" s="27" t="str">
        <f>C13</f>
        <v>SC Borussia 1920 Friedr.</v>
      </c>
      <c r="R13" s="27" t="str">
        <f>D13</f>
        <v>BJM</v>
      </c>
      <c r="S13" s="30">
        <v>66.42</v>
      </c>
      <c r="T13" s="30">
        <v>56.81</v>
      </c>
      <c r="U13" s="30">
        <f>SUM(S13:T13)</f>
        <v>123.23</v>
      </c>
      <c r="V13" s="30">
        <v>0</v>
      </c>
      <c r="W13" s="33">
        <v>0</v>
      </c>
      <c r="X13" s="33">
        <f>SUM(N13,U13,W13)</f>
        <v>504.375</v>
      </c>
      <c r="Y13" s="4">
        <v>35</v>
      </c>
      <c r="Z13" s="30">
        <v>0</v>
      </c>
      <c r="AA13" s="33">
        <f>Z13*1.5</f>
        <v>0</v>
      </c>
      <c r="AB13" s="33">
        <f>SUM(Y13,AA13)</f>
        <v>35</v>
      </c>
      <c r="AC13" s="33">
        <f>X13+AB13</f>
        <v>539.375</v>
      </c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</row>
    <row r="14" spans="1:141" s="2" customFormat="1" ht="12.75">
      <c r="A14" s="27" t="s">
        <v>82</v>
      </c>
      <c r="B14" s="27" t="s">
        <v>83</v>
      </c>
      <c r="C14" s="27" t="s">
        <v>41</v>
      </c>
      <c r="D14" s="28" t="s">
        <v>77</v>
      </c>
      <c r="E14" s="29">
        <v>10</v>
      </c>
      <c r="F14" s="30">
        <v>26.79</v>
      </c>
      <c r="G14" s="31">
        <v>24.72</v>
      </c>
      <c r="H14" s="30">
        <f t="shared" si="0"/>
        <v>51.51</v>
      </c>
      <c r="I14" s="4">
        <v>52</v>
      </c>
      <c r="J14" s="4">
        <v>20</v>
      </c>
      <c r="K14" s="30">
        <v>51.24</v>
      </c>
      <c r="L14" s="33">
        <f t="shared" si="1"/>
        <v>76.86</v>
      </c>
      <c r="M14" s="33">
        <f t="shared" si="2"/>
        <v>148.86</v>
      </c>
      <c r="N14" s="33">
        <f t="shared" si="3"/>
        <v>210.37</v>
      </c>
      <c r="O14" s="27" t="s">
        <v>26</v>
      </c>
      <c r="P14" s="27" t="s">
        <v>26</v>
      </c>
      <c r="Q14" s="27" t="s">
        <v>26</v>
      </c>
      <c r="R14" s="28" t="s">
        <v>26</v>
      </c>
      <c r="S14" s="30"/>
      <c r="T14" s="30"/>
      <c r="U14" s="30"/>
      <c r="V14" s="30"/>
      <c r="W14" s="33"/>
      <c r="X14" s="33"/>
      <c r="Y14" s="4"/>
      <c r="Z14" s="30"/>
      <c r="AA14" s="33"/>
      <c r="AB14" s="33"/>
      <c r="AC14" s="3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</row>
    <row r="15" spans="1:141" s="2" customFormat="1" ht="12.75">
      <c r="A15" s="27"/>
      <c r="B15" s="27"/>
      <c r="C15" s="27"/>
      <c r="D15" s="28"/>
      <c r="E15" s="29"/>
      <c r="F15" s="30"/>
      <c r="G15" s="31"/>
      <c r="H15" s="30" t="s">
        <v>26</v>
      </c>
      <c r="I15" s="4"/>
      <c r="J15" s="4"/>
      <c r="K15" s="30"/>
      <c r="L15" s="33" t="s">
        <v>26</v>
      </c>
      <c r="M15" s="33" t="s">
        <v>26</v>
      </c>
      <c r="N15" s="33" t="s">
        <v>26</v>
      </c>
      <c r="O15" s="27" t="s">
        <v>26</v>
      </c>
      <c r="P15" s="27" t="s">
        <v>26</v>
      </c>
      <c r="Q15" s="27" t="s">
        <v>26</v>
      </c>
      <c r="R15" s="28" t="s">
        <v>26</v>
      </c>
      <c r="S15" s="30"/>
      <c r="T15" s="30"/>
      <c r="U15" s="30"/>
      <c r="V15" s="30"/>
      <c r="W15" s="33"/>
      <c r="X15" s="33"/>
      <c r="Y15" s="4"/>
      <c r="Z15" s="30"/>
      <c r="AA15" s="33"/>
      <c r="AB15" s="33"/>
      <c r="AC15" s="3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</row>
    <row r="16" spans="1:141" s="2" customFormat="1" ht="12.75">
      <c r="A16" s="27" t="s">
        <v>42</v>
      </c>
      <c r="B16" s="27" t="s">
        <v>43</v>
      </c>
      <c r="C16" s="27" t="s">
        <v>35</v>
      </c>
      <c r="D16" s="28" t="s">
        <v>44</v>
      </c>
      <c r="E16" s="29">
        <v>75</v>
      </c>
      <c r="F16" s="32">
        <v>44.98</v>
      </c>
      <c r="G16" s="31">
        <v>44.34</v>
      </c>
      <c r="H16" s="30">
        <f t="shared" si="0"/>
        <v>89.32</v>
      </c>
      <c r="I16" s="4">
        <v>64</v>
      </c>
      <c r="J16" s="4">
        <v>95</v>
      </c>
      <c r="K16" s="30">
        <v>62.98</v>
      </c>
      <c r="L16" s="33">
        <f t="shared" si="1"/>
        <v>94.47</v>
      </c>
      <c r="M16" s="33">
        <f t="shared" si="2"/>
        <v>253.47</v>
      </c>
      <c r="N16" s="33">
        <f t="shared" si="3"/>
        <v>417.78999999999996</v>
      </c>
      <c r="O16" s="27" t="s">
        <v>26</v>
      </c>
      <c r="P16" s="27" t="s">
        <v>26</v>
      </c>
      <c r="Q16" s="27" t="s">
        <v>26</v>
      </c>
      <c r="R16" s="28" t="s">
        <v>26</v>
      </c>
      <c r="S16" s="30"/>
      <c r="T16" s="31"/>
      <c r="U16" s="30"/>
      <c r="V16" s="30"/>
      <c r="W16" s="33"/>
      <c r="X16" s="33"/>
      <c r="Y16" s="4"/>
      <c r="Z16" s="30"/>
      <c r="AA16" s="33"/>
      <c r="AB16" s="33"/>
      <c r="AC16" s="3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</row>
    <row r="17" spans="1:141" s="2" customFormat="1" ht="12.75">
      <c r="A17" s="27" t="s">
        <v>39</v>
      </c>
      <c r="B17" s="27" t="s">
        <v>68</v>
      </c>
      <c r="C17" s="27" t="s">
        <v>41</v>
      </c>
      <c r="D17" s="28" t="s">
        <v>44</v>
      </c>
      <c r="E17" s="29">
        <v>5</v>
      </c>
      <c r="F17" s="30">
        <v>28.72</v>
      </c>
      <c r="G17" s="31">
        <v>28.43</v>
      </c>
      <c r="H17" s="30">
        <f t="shared" si="0"/>
        <v>57.15</v>
      </c>
      <c r="I17" s="32">
        <v>44</v>
      </c>
      <c r="J17" s="4">
        <v>35</v>
      </c>
      <c r="K17" s="30">
        <v>28.28</v>
      </c>
      <c r="L17" s="33">
        <f t="shared" si="1"/>
        <v>42.42</v>
      </c>
      <c r="M17" s="33">
        <f t="shared" si="2"/>
        <v>121.42</v>
      </c>
      <c r="N17" s="33">
        <f t="shared" si="3"/>
        <v>183.57</v>
      </c>
      <c r="O17" s="27" t="s">
        <v>26</v>
      </c>
      <c r="P17" s="27" t="s">
        <v>26</v>
      </c>
      <c r="Q17" s="27" t="s">
        <v>26</v>
      </c>
      <c r="R17" s="28" t="s">
        <v>26</v>
      </c>
      <c r="S17" s="30"/>
      <c r="T17" s="30"/>
      <c r="U17" s="30"/>
      <c r="V17" s="30"/>
      <c r="W17" s="33"/>
      <c r="X17" s="33"/>
      <c r="Y17" s="4"/>
      <c r="Z17" s="30"/>
      <c r="AA17" s="33"/>
      <c r="AB17" s="33"/>
      <c r="AC17" s="3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</row>
    <row r="18" spans="1:141" s="2" customFormat="1" ht="12.75">
      <c r="A18" s="27"/>
      <c r="B18" s="27"/>
      <c r="C18" s="27"/>
      <c r="D18" s="28"/>
      <c r="E18" s="29"/>
      <c r="F18" s="30"/>
      <c r="G18" s="31"/>
      <c r="H18" s="30" t="s">
        <v>26</v>
      </c>
      <c r="I18" s="32"/>
      <c r="J18" s="4"/>
      <c r="K18" s="30"/>
      <c r="L18" s="33" t="s">
        <v>26</v>
      </c>
      <c r="M18" s="33" t="s">
        <v>26</v>
      </c>
      <c r="N18" s="33" t="s">
        <v>26</v>
      </c>
      <c r="O18" s="27" t="s">
        <v>26</v>
      </c>
      <c r="P18" s="27" t="s">
        <v>26</v>
      </c>
      <c r="Q18" s="27" t="s">
        <v>26</v>
      </c>
      <c r="R18" s="28" t="s">
        <v>26</v>
      </c>
      <c r="S18" s="30"/>
      <c r="T18" s="30"/>
      <c r="U18" s="30"/>
      <c r="V18" s="30"/>
      <c r="W18" s="33"/>
      <c r="X18" s="33"/>
      <c r="Y18" s="4"/>
      <c r="Z18" s="30"/>
      <c r="AA18" s="33"/>
      <c r="AB18" s="33"/>
      <c r="AC18" s="3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</row>
    <row r="19" spans="1:141" s="2" customFormat="1" ht="12.75">
      <c r="A19" s="27" t="s">
        <v>48</v>
      </c>
      <c r="B19" s="27" t="s">
        <v>51</v>
      </c>
      <c r="C19" s="27" t="s">
        <v>38</v>
      </c>
      <c r="D19" s="28" t="s">
        <v>52</v>
      </c>
      <c r="E19" s="29"/>
      <c r="F19" s="32"/>
      <c r="G19" s="31"/>
      <c r="H19" s="30" t="s">
        <v>26</v>
      </c>
      <c r="I19" s="32">
        <v>34</v>
      </c>
      <c r="J19" s="4">
        <v>20</v>
      </c>
      <c r="K19" s="30">
        <v>32.33</v>
      </c>
      <c r="L19" s="33">
        <f t="shared" si="1"/>
        <v>48.495</v>
      </c>
      <c r="M19" s="33">
        <f t="shared" si="2"/>
        <v>102.495</v>
      </c>
      <c r="N19" s="33">
        <f t="shared" si="3"/>
        <v>102.495</v>
      </c>
      <c r="O19" s="27" t="s">
        <v>26</v>
      </c>
      <c r="P19" s="27" t="s">
        <v>26</v>
      </c>
      <c r="Q19" s="27" t="s">
        <v>26</v>
      </c>
      <c r="R19" s="28" t="s">
        <v>26</v>
      </c>
      <c r="S19" s="30"/>
      <c r="T19" s="31"/>
      <c r="U19" s="30"/>
      <c r="V19" s="30"/>
      <c r="W19" s="33"/>
      <c r="X19" s="33"/>
      <c r="Y19" s="4"/>
      <c r="Z19" s="30"/>
      <c r="AA19" s="33"/>
      <c r="AB19" s="33"/>
      <c r="AC19" s="3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</row>
    <row r="20" spans="1:29" s="3" customFormat="1" ht="12.75">
      <c r="A20" s="27" t="s">
        <v>64</v>
      </c>
      <c r="B20" s="27" t="s">
        <v>65</v>
      </c>
      <c r="C20" s="27" t="s">
        <v>38</v>
      </c>
      <c r="D20" s="28" t="s">
        <v>52</v>
      </c>
      <c r="E20" s="29">
        <v>70</v>
      </c>
      <c r="F20" s="30">
        <v>40.99</v>
      </c>
      <c r="G20" s="31">
        <v>40.6</v>
      </c>
      <c r="H20" s="30">
        <f t="shared" si="0"/>
        <v>81.59</v>
      </c>
      <c r="I20" s="4">
        <v>76</v>
      </c>
      <c r="J20" s="4">
        <v>50</v>
      </c>
      <c r="K20" s="30">
        <v>54.35</v>
      </c>
      <c r="L20" s="33">
        <f t="shared" si="1"/>
        <v>81.525</v>
      </c>
      <c r="M20" s="33">
        <f t="shared" si="2"/>
        <v>207.525</v>
      </c>
      <c r="N20" s="33">
        <f t="shared" si="3"/>
        <v>359.115</v>
      </c>
      <c r="O20" s="27" t="str">
        <f>A20</f>
        <v>Demin</v>
      </c>
      <c r="P20" s="27" t="str">
        <f>B20</f>
        <v>Shenia</v>
      </c>
      <c r="Q20" s="27" t="str">
        <f>C20</f>
        <v>SC Borussia 1920 Friedr.</v>
      </c>
      <c r="R20" s="28" t="str">
        <f>D20</f>
        <v>CJM</v>
      </c>
      <c r="S20" s="30">
        <v>53.24</v>
      </c>
      <c r="T20" s="30">
        <v>50.75</v>
      </c>
      <c r="U20" s="30">
        <f>SUM(S20,T20)</f>
        <v>103.99000000000001</v>
      </c>
      <c r="V20" s="30">
        <v>57.7</v>
      </c>
      <c r="W20" s="33">
        <f>V20*1.5</f>
        <v>86.55000000000001</v>
      </c>
      <c r="X20" s="33">
        <f>SUM(N20,U20,W20)</f>
        <v>549.655</v>
      </c>
      <c r="Y20" s="4"/>
      <c r="Z20" s="30">
        <v>0</v>
      </c>
      <c r="AA20" s="33">
        <f>Z20*1.5</f>
        <v>0</v>
      </c>
      <c r="AB20" s="33">
        <f>SUM(Y20,AA20)</f>
        <v>0</v>
      </c>
      <c r="AC20" s="33">
        <f>X20+AB20</f>
        <v>549.655</v>
      </c>
    </row>
    <row r="21" spans="1:29" s="3" customFormat="1" ht="12.75">
      <c r="A21" s="27"/>
      <c r="B21" s="27"/>
      <c r="C21" s="27"/>
      <c r="D21" s="28"/>
      <c r="E21" s="29"/>
      <c r="F21" s="30"/>
      <c r="G21" s="31"/>
      <c r="H21" s="30" t="s">
        <v>26</v>
      </c>
      <c r="I21" s="4"/>
      <c r="J21" s="4"/>
      <c r="K21" s="30"/>
      <c r="L21" s="33" t="s">
        <v>26</v>
      </c>
      <c r="M21" s="33" t="s">
        <v>26</v>
      </c>
      <c r="N21" s="33" t="s">
        <v>26</v>
      </c>
      <c r="O21" s="27" t="s">
        <v>26</v>
      </c>
      <c r="P21" s="27" t="s">
        <v>26</v>
      </c>
      <c r="Q21" s="27" t="s">
        <v>26</v>
      </c>
      <c r="R21" s="28" t="s">
        <v>26</v>
      </c>
      <c r="S21" s="30"/>
      <c r="T21" s="30"/>
      <c r="U21" s="30" t="s">
        <v>26</v>
      </c>
      <c r="V21" s="30" t="s">
        <v>26</v>
      </c>
      <c r="W21" s="33" t="s">
        <v>26</v>
      </c>
      <c r="X21" s="33" t="s">
        <v>26</v>
      </c>
      <c r="Y21" s="4"/>
      <c r="Z21" s="30" t="s">
        <v>26</v>
      </c>
      <c r="AA21" s="33" t="s">
        <v>26</v>
      </c>
      <c r="AB21" s="33" t="s">
        <v>26</v>
      </c>
      <c r="AC21" s="33" t="s">
        <v>26</v>
      </c>
    </row>
    <row r="22" spans="1:29" s="3" customFormat="1" ht="12.75">
      <c r="A22" s="27" t="s">
        <v>53</v>
      </c>
      <c r="B22" s="27" t="s">
        <v>54</v>
      </c>
      <c r="C22" s="27" t="s">
        <v>41</v>
      </c>
      <c r="D22" s="28" t="s">
        <v>55</v>
      </c>
      <c r="E22" s="29"/>
      <c r="F22" s="30"/>
      <c r="G22" s="31"/>
      <c r="H22" s="30" t="s">
        <v>26</v>
      </c>
      <c r="I22" s="32">
        <v>28</v>
      </c>
      <c r="J22" s="4">
        <v>5</v>
      </c>
      <c r="K22" s="30">
        <v>37.87</v>
      </c>
      <c r="L22" s="33">
        <f t="shared" si="1"/>
        <v>56.80499999999999</v>
      </c>
      <c r="M22" s="33">
        <f t="shared" si="2"/>
        <v>89.80499999999999</v>
      </c>
      <c r="N22" s="33">
        <f t="shared" si="3"/>
        <v>89.80499999999999</v>
      </c>
      <c r="O22" s="27" t="s">
        <v>26</v>
      </c>
      <c r="P22" s="27" t="s">
        <v>26</v>
      </c>
      <c r="Q22" s="27" t="s">
        <v>26</v>
      </c>
      <c r="R22" s="28" t="s">
        <v>26</v>
      </c>
      <c r="S22" s="30"/>
      <c r="T22" s="30"/>
      <c r="U22" s="30" t="s">
        <v>26</v>
      </c>
      <c r="V22" s="30"/>
      <c r="W22" s="33" t="s">
        <v>26</v>
      </c>
      <c r="X22" s="33" t="s">
        <v>26</v>
      </c>
      <c r="Y22" s="4"/>
      <c r="Z22" s="30" t="s">
        <v>26</v>
      </c>
      <c r="AA22" s="33" t="s">
        <v>26</v>
      </c>
      <c r="AB22" s="33" t="s">
        <v>26</v>
      </c>
      <c r="AC22" s="33" t="s">
        <v>26</v>
      </c>
    </row>
    <row r="23" spans="1:141" s="2" customFormat="1" ht="12.75">
      <c r="A23" s="27" t="s">
        <v>86</v>
      </c>
      <c r="B23" s="27" t="s">
        <v>87</v>
      </c>
      <c r="C23" s="27" t="s">
        <v>89</v>
      </c>
      <c r="D23" s="28" t="s">
        <v>55</v>
      </c>
      <c r="E23" s="29" t="s">
        <v>26</v>
      </c>
      <c r="F23" s="30"/>
      <c r="G23" s="31"/>
      <c r="H23" s="30" t="s">
        <v>26</v>
      </c>
      <c r="I23" s="32">
        <v>32</v>
      </c>
      <c r="J23" s="4">
        <v>5</v>
      </c>
      <c r="K23" s="30">
        <v>44.22</v>
      </c>
      <c r="L23" s="33">
        <f>K23*1.5</f>
        <v>66.33</v>
      </c>
      <c r="M23" s="33">
        <f>SUM(I23,J23,L23)</f>
        <v>103.33</v>
      </c>
      <c r="N23" s="33">
        <f>SUM(E23,H23,I23,J23,L23)</f>
        <v>103.33</v>
      </c>
      <c r="O23" s="27" t="s">
        <v>26</v>
      </c>
      <c r="P23" s="27" t="s">
        <v>26</v>
      </c>
      <c r="Q23" s="27" t="s">
        <v>26</v>
      </c>
      <c r="R23" s="28" t="s">
        <v>26</v>
      </c>
      <c r="S23" s="30"/>
      <c r="T23" s="30"/>
      <c r="U23" s="30"/>
      <c r="V23" s="30"/>
      <c r="W23" s="33"/>
      <c r="X23" s="33"/>
      <c r="Y23" s="4"/>
      <c r="Z23" s="30"/>
      <c r="AA23" s="33"/>
      <c r="AB23" s="33"/>
      <c r="AC23" s="3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</row>
    <row r="24" spans="1:29" s="3" customFormat="1" ht="12.75">
      <c r="A24" s="27"/>
      <c r="B24" s="27"/>
      <c r="C24" s="27"/>
      <c r="D24" s="28"/>
      <c r="E24" s="29"/>
      <c r="F24" s="30"/>
      <c r="G24" s="31"/>
      <c r="H24" s="30" t="s">
        <v>26</v>
      </c>
      <c r="I24" s="32"/>
      <c r="J24" s="4"/>
      <c r="K24" s="30"/>
      <c r="L24" s="33" t="s">
        <v>26</v>
      </c>
      <c r="M24" s="33" t="s">
        <v>26</v>
      </c>
      <c r="N24" s="33" t="s">
        <v>26</v>
      </c>
      <c r="O24" s="27" t="s">
        <v>26</v>
      </c>
      <c r="P24" s="27" t="s">
        <v>26</v>
      </c>
      <c r="Q24" s="27" t="s">
        <v>26</v>
      </c>
      <c r="R24" s="28" t="s">
        <v>26</v>
      </c>
      <c r="S24" s="30"/>
      <c r="T24" s="30"/>
      <c r="U24" s="30" t="s">
        <v>26</v>
      </c>
      <c r="V24" s="30" t="s">
        <v>26</v>
      </c>
      <c r="W24" s="33" t="s">
        <v>26</v>
      </c>
      <c r="X24" s="33" t="s">
        <v>26</v>
      </c>
      <c r="Y24" s="4"/>
      <c r="Z24" s="30" t="s">
        <v>26</v>
      </c>
      <c r="AA24" s="33" t="s">
        <v>26</v>
      </c>
      <c r="AB24" s="33" t="s">
        <v>26</v>
      </c>
      <c r="AC24" s="33" t="s">
        <v>26</v>
      </c>
    </row>
    <row r="25" spans="1:29" s="3" customFormat="1" ht="12.75">
      <c r="A25" s="27" t="s">
        <v>29</v>
      </c>
      <c r="B25" s="27" t="s">
        <v>30</v>
      </c>
      <c r="C25" s="27" t="s">
        <v>31</v>
      </c>
      <c r="D25" s="28" t="s">
        <v>32</v>
      </c>
      <c r="E25" s="29">
        <v>70</v>
      </c>
      <c r="F25" s="30">
        <v>36.99</v>
      </c>
      <c r="G25" s="31">
        <v>35.63</v>
      </c>
      <c r="H25" s="30">
        <f t="shared" si="0"/>
        <v>72.62</v>
      </c>
      <c r="I25" s="4">
        <v>76</v>
      </c>
      <c r="J25" s="4">
        <v>70</v>
      </c>
      <c r="K25" s="30">
        <v>55.42</v>
      </c>
      <c r="L25" s="33">
        <f t="shared" si="1"/>
        <v>83.13</v>
      </c>
      <c r="M25" s="33">
        <f t="shared" si="2"/>
        <v>229.13</v>
      </c>
      <c r="N25" s="33">
        <f t="shared" si="3"/>
        <v>371.75</v>
      </c>
      <c r="O25" s="27" t="s">
        <v>26</v>
      </c>
      <c r="P25" s="27" t="s">
        <v>26</v>
      </c>
      <c r="Q25" s="27" t="s">
        <v>26</v>
      </c>
      <c r="R25" s="28" t="s">
        <v>26</v>
      </c>
      <c r="S25" s="30"/>
      <c r="T25" s="30"/>
      <c r="U25" s="30" t="s">
        <v>26</v>
      </c>
      <c r="V25" s="30"/>
      <c r="W25" s="33" t="s">
        <v>26</v>
      </c>
      <c r="X25" s="33" t="s">
        <v>26</v>
      </c>
      <c r="Y25" s="4"/>
      <c r="Z25" s="30" t="s">
        <v>26</v>
      </c>
      <c r="AA25" s="33" t="s">
        <v>26</v>
      </c>
      <c r="AB25" s="33" t="s">
        <v>26</v>
      </c>
      <c r="AC25" s="33" t="s">
        <v>26</v>
      </c>
    </row>
    <row r="26" spans="1:141" s="2" customFormat="1" ht="12.75">
      <c r="A26" s="27" t="s">
        <v>33</v>
      </c>
      <c r="B26" s="27" t="s">
        <v>34</v>
      </c>
      <c r="C26" s="27" t="s">
        <v>35</v>
      </c>
      <c r="D26" s="28" t="s">
        <v>32</v>
      </c>
      <c r="E26" s="29">
        <v>85</v>
      </c>
      <c r="F26" s="30">
        <v>55.49</v>
      </c>
      <c r="G26" s="31">
        <v>54.71</v>
      </c>
      <c r="H26" s="30">
        <f t="shared" si="0"/>
        <v>110.2</v>
      </c>
      <c r="I26" s="4">
        <v>84</v>
      </c>
      <c r="J26" s="4">
        <v>90</v>
      </c>
      <c r="K26" s="30">
        <v>64.19</v>
      </c>
      <c r="L26" s="33">
        <f t="shared" si="1"/>
        <v>96.285</v>
      </c>
      <c r="M26" s="33">
        <f t="shared" si="2"/>
        <v>270.28499999999997</v>
      </c>
      <c r="N26" s="33">
        <f t="shared" si="3"/>
        <v>465.485</v>
      </c>
      <c r="O26" s="27" t="str">
        <f>A26</f>
        <v>Ernst</v>
      </c>
      <c r="P26" s="27" t="str">
        <f>B26</f>
        <v>Kathrin</v>
      </c>
      <c r="Q26" s="27" t="str">
        <f>C26</f>
        <v>LV Berlin - Brandenburg</v>
      </c>
      <c r="R26" s="28" t="str">
        <f>D26</f>
        <v>LD</v>
      </c>
      <c r="S26" s="30" t="s">
        <v>26</v>
      </c>
      <c r="T26" s="30" t="s">
        <v>26</v>
      </c>
      <c r="U26" s="30" t="s">
        <v>26</v>
      </c>
      <c r="V26" s="30" t="s">
        <v>26</v>
      </c>
      <c r="W26" s="33" t="s">
        <v>26</v>
      </c>
      <c r="X26" s="33">
        <f>SUM(N26,U26,W26)</f>
        <v>465.485</v>
      </c>
      <c r="Y26" s="4">
        <v>85</v>
      </c>
      <c r="Z26" s="30">
        <v>93.14</v>
      </c>
      <c r="AA26" s="33">
        <f>Z26*1.5</f>
        <v>139.71</v>
      </c>
      <c r="AB26" s="33">
        <f>SUM(Y26,AA26)</f>
        <v>224.71</v>
      </c>
      <c r="AC26" s="33">
        <f>X26+AB26</f>
        <v>690.195</v>
      </c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</row>
    <row r="27" spans="1:29" s="3" customFormat="1" ht="12.75">
      <c r="A27" s="27" t="s">
        <v>36</v>
      </c>
      <c r="B27" s="27" t="s">
        <v>37</v>
      </c>
      <c r="C27" s="27" t="s">
        <v>38</v>
      </c>
      <c r="D27" s="28" t="s">
        <v>32</v>
      </c>
      <c r="E27" s="29">
        <v>95</v>
      </c>
      <c r="F27" s="32">
        <v>43.98</v>
      </c>
      <c r="G27" s="31">
        <v>43.88</v>
      </c>
      <c r="H27" s="30">
        <f t="shared" si="0"/>
        <v>87.86</v>
      </c>
      <c r="I27" s="32">
        <v>74</v>
      </c>
      <c r="J27" s="4">
        <v>65</v>
      </c>
      <c r="K27" s="30">
        <v>72.87</v>
      </c>
      <c r="L27" s="33">
        <f t="shared" si="1"/>
        <v>109.305</v>
      </c>
      <c r="M27" s="33">
        <f t="shared" si="2"/>
        <v>248.305</v>
      </c>
      <c r="N27" s="33">
        <f t="shared" si="3"/>
        <v>431.165</v>
      </c>
      <c r="O27" s="27" t="str">
        <f>A27</f>
        <v>Schuffenhauer</v>
      </c>
      <c r="P27" s="27" t="str">
        <f>B27</f>
        <v>Katharina</v>
      </c>
      <c r="Q27" s="27" t="str">
        <f>C27</f>
        <v>SC Borussia 1920 Friedr.</v>
      </c>
      <c r="R27" s="28" t="str">
        <f>D27</f>
        <v>LD</v>
      </c>
      <c r="S27" s="30"/>
      <c r="T27" s="31"/>
      <c r="U27" s="30" t="s">
        <v>26</v>
      </c>
      <c r="V27" s="30"/>
      <c r="W27" s="33" t="s">
        <v>26</v>
      </c>
      <c r="X27" s="33">
        <f>SUM(N27,U27,W27)</f>
        <v>431.165</v>
      </c>
      <c r="Y27" s="4">
        <v>60</v>
      </c>
      <c r="Z27" s="30">
        <v>72.82</v>
      </c>
      <c r="AA27" s="33">
        <f>Z27*1.5</f>
        <v>109.22999999999999</v>
      </c>
      <c r="AB27" s="33">
        <f>SUM(Y27,AA27)</f>
        <v>169.23</v>
      </c>
      <c r="AC27" s="33">
        <f>X27+AB27</f>
        <v>600.395</v>
      </c>
    </row>
    <row r="28" spans="1:29" s="3" customFormat="1" ht="12.75">
      <c r="A28" s="27" t="s">
        <v>39</v>
      </c>
      <c r="B28" s="27" t="s">
        <v>40</v>
      </c>
      <c r="C28" s="27" t="s">
        <v>41</v>
      </c>
      <c r="D28" s="28" t="s">
        <v>32</v>
      </c>
      <c r="E28" s="29">
        <v>30</v>
      </c>
      <c r="F28" s="32">
        <v>30.27</v>
      </c>
      <c r="G28" s="31">
        <v>29.65</v>
      </c>
      <c r="H28" s="30">
        <f t="shared" si="0"/>
        <v>59.92</v>
      </c>
      <c r="I28" s="32">
        <v>58</v>
      </c>
      <c r="J28" s="4">
        <v>55</v>
      </c>
      <c r="K28" s="30">
        <v>46.89</v>
      </c>
      <c r="L28" s="33">
        <f t="shared" si="1"/>
        <v>70.33500000000001</v>
      </c>
      <c r="M28" s="33">
        <f t="shared" si="2"/>
        <v>183.335</v>
      </c>
      <c r="N28" s="33">
        <f t="shared" si="3"/>
        <v>273.255</v>
      </c>
      <c r="O28" s="27" t="s">
        <v>26</v>
      </c>
      <c r="P28" s="27" t="s">
        <v>26</v>
      </c>
      <c r="Q28" s="27" t="s">
        <v>26</v>
      </c>
      <c r="R28" s="28" t="s">
        <v>26</v>
      </c>
      <c r="S28" s="30"/>
      <c r="T28" s="31"/>
      <c r="U28" s="30" t="s">
        <v>26</v>
      </c>
      <c r="V28" s="30"/>
      <c r="W28" s="33" t="s">
        <v>26</v>
      </c>
      <c r="X28" s="33" t="s">
        <v>26</v>
      </c>
      <c r="Y28" s="4" t="s">
        <v>26</v>
      </c>
      <c r="Z28" s="30" t="s">
        <v>26</v>
      </c>
      <c r="AA28" s="33" t="s">
        <v>26</v>
      </c>
      <c r="AB28" s="33" t="s">
        <v>26</v>
      </c>
      <c r="AC28" s="33" t="s">
        <v>26</v>
      </c>
    </row>
    <row r="29" spans="1:29" s="3" customFormat="1" ht="12.75">
      <c r="A29" s="45"/>
      <c r="E29" s="29"/>
      <c r="F29" s="32"/>
      <c r="G29" s="31"/>
      <c r="H29" s="30" t="s">
        <v>26</v>
      </c>
      <c r="I29" s="32"/>
      <c r="J29" s="4"/>
      <c r="K29" s="30"/>
      <c r="L29" s="33" t="s">
        <v>26</v>
      </c>
      <c r="M29" s="33" t="s">
        <v>26</v>
      </c>
      <c r="N29" s="33" t="s">
        <v>26</v>
      </c>
      <c r="O29" s="27" t="s">
        <v>26</v>
      </c>
      <c r="P29" s="27" t="s">
        <v>26</v>
      </c>
      <c r="Q29" s="27" t="s">
        <v>26</v>
      </c>
      <c r="R29" s="28" t="s">
        <v>26</v>
      </c>
      <c r="S29" s="30"/>
      <c r="T29" s="31"/>
      <c r="U29" s="30" t="s">
        <v>26</v>
      </c>
      <c r="V29" s="30"/>
      <c r="W29" s="33" t="s">
        <v>26</v>
      </c>
      <c r="X29" s="33" t="s">
        <v>26</v>
      </c>
      <c r="Y29" s="4"/>
      <c r="Z29" s="30" t="s">
        <v>26</v>
      </c>
      <c r="AA29" s="33" t="s">
        <v>26</v>
      </c>
      <c r="AB29" s="33" t="s">
        <v>26</v>
      </c>
      <c r="AC29" s="33" t="s">
        <v>26</v>
      </c>
    </row>
    <row r="30" spans="1:29" s="3" customFormat="1" ht="12.75">
      <c r="A30" s="27" t="s">
        <v>45</v>
      </c>
      <c r="B30" s="27" t="s">
        <v>46</v>
      </c>
      <c r="C30" s="27" t="s">
        <v>35</v>
      </c>
      <c r="D30" s="28" t="s">
        <v>47</v>
      </c>
      <c r="E30" s="29">
        <v>80</v>
      </c>
      <c r="F30" s="31">
        <v>60.1</v>
      </c>
      <c r="G30" s="31">
        <v>58.37</v>
      </c>
      <c r="H30" s="30">
        <f t="shared" si="0"/>
        <v>118.47</v>
      </c>
      <c r="I30" s="32">
        <v>94</v>
      </c>
      <c r="J30" s="4">
        <v>80</v>
      </c>
      <c r="K30" s="30">
        <v>74.43</v>
      </c>
      <c r="L30" s="33">
        <f t="shared" si="1"/>
        <v>111.64500000000001</v>
      </c>
      <c r="M30" s="33">
        <f t="shared" si="2"/>
        <v>285.645</v>
      </c>
      <c r="N30" s="33">
        <f t="shared" si="3"/>
        <v>484.115</v>
      </c>
      <c r="O30" s="27" t="str">
        <f>A30</f>
        <v>Wagner</v>
      </c>
      <c r="P30" s="27" t="str">
        <f>B30</f>
        <v>Frank</v>
      </c>
      <c r="Q30" s="27" t="str">
        <f>C30</f>
        <v>LV Berlin - Brandenburg</v>
      </c>
      <c r="R30" s="28" t="str">
        <f>D30</f>
        <v>LM</v>
      </c>
      <c r="S30" s="30">
        <v>69.04</v>
      </c>
      <c r="T30" s="31">
        <v>68.05</v>
      </c>
      <c r="U30" s="30">
        <f>SUM(S30,T30)</f>
        <v>137.09</v>
      </c>
      <c r="V30" s="30">
        <v>111.21</v>
      </c>
      <c r="W30" s="33">
        <f>V30*1.5</f>
        <v>166.815</v>
      </c>
      <c r="X30" s="33">
        <f>SUM(N30,U30,W30)</f>
        <v>788.02</v>
      </c>
      <c r="Y30" s="4">
        <v>90</v>
      </c>
      <c r="Z30" s="30">
        <v>96.11</v>
      </c>
      <c r="AA30" s="33">
        <f>Z30*1.5</f>
        <v>144.165</v>
      </c>
      <c r="AB30" s="33">
        <f>SUM(Y30,AA30)</f>
        <v>234.165</v>
      </c>
      <c r="AC30" s="33">
        <f>X30+AB30</f>
        <v>1022.185</v>
      </c>
    </row>
    <row r="31" spans="1:29" s="3" customFormat="1" ht="12.75">
      <c r="A31" s="27" t="s">
        <v>48</v>
      </c>
      <c r="B31" s="27" t="s">
        <v>49</v>
      </c>
      <c r="C31" s="27" t="s">
        <v>38</v>
      </c>
      <c r="D31" s="28" t="s">
        <v>47</v>
      </c>
      <c r="E31" s="29">
        <v>85</v>
      </c>
      <c r="F31" s="31">
        <v>47.5</v>
      </c>
      <c r="G31" s="31">
        <v>45</v>
      </c>
      <c r="H31" s="30">
        <f t="shared" si="0"/>
        <v>92.5</v>
      </c>
      <c r="I31" s="32">
        <v>84</v>
      </c>
      <c r="J31" s="4">
        <v>85</v>
      </c>
      <c r="K31" s="30">
        <v>58.95</v>
      </c>
      <c r="L31" s="33">
        <f t="shared" si="1"/>
        <v>88.42500000000001</v>
      </c>
      <c r="M31" s="33">
        <f t="shared" si="2"/>
        <v>257.425</v>
      </c>
      <c r="N31" s="33">
        <f t="shared" si="3"/>
        <v>434.925</v>
      </c>
      <c r="O31" s="27" t="str">
        <f>A31</f>
        <v>Weigel</v>
      </c>
      <c r="P31" s="27" t="str">
        <f>B31</f>
        <v>Thomas</v>
      </c>
      <c r="Q31" s="27" t="str">
        <f>C31</f>
        <v>SC Borussia 1920 Friedr.</v>
      </c>
      <c r="R31" s="28" t="str">
        <f>D31</f>
        <v>LM</v>
      </c>
      <c r="S31" s="30">
        <v>63.27</v>
      </c>
      <c r="T31" s="31">
        <v>59.69</v>
      </c>
      <c r="U31" s="30">
        <f>SUM(S31,T31)</f>
        <v>122.96000000000001</v>
      </c>
      <c r="V31" s="30">
        <v>67.36</v>
      </c>
      <c r="W31" s="33">
        <f>V31*1.5</f>
        <v>101.03999999999999</v>
      </c>
      <c r="X31" s="33">
        <f>SUM(N31,U31,W31)</f>
        <v>658.925</v>
      </c>
      <c r="Y31" s="4">
        <v>55</v>
      </c>
      <c r="Z31" s="30">
        <v>43.57</v>
      </c>
      <c r="AA31" s="33">
        <f>Z31*1.5</f>
        <v>65.355</v>
      </c>
      <c r="AB31" s="33">
        <f>SUM(Y31,AA31)</f>
        <v>120.355</v>
      </c>
      <c r="AC31" s="33">
        <f>X31+AB31</f>
        <v>779.28</v>
      </c>
    </row>
    <row r="32" spans="1:29" s="3" customFormat="1" ht="12.75">
      <c r="A32" s="27" t="s">
        <v>36</v>
      </c>
      <c r="B32" s="27" t="s">
        <v>50</v>
      </c>
      <c r="C32" s="27" t="s">
        <v>38</v>
      </c>
      <c r="D32" s="28" t="s">
        <v>47</v>
      </c>
      <c r="E32" s="29">
        <v>90</v>
      </c>
      <c r="F32" s="32">
        <v>42.01</v>
      </c>
      <c r="G32" s="31">
        <v>35.83</v>
      </c>
      <c r="H32" s="30">
        <f t="shared" si="0"/>
        <v>77.84</v>
      </c>
      <c r="I32" s="32">
        <v>86</v>
      </c>
      <c r="J32" s="4">
        <v>65</v>
      </c>
      <c r="K32" s="30">
        <v>61.9</v>
      </c>
      <c r="L32" s="33">
        <f t="shared" si="1"/>
        <v>92.85</v>
      </c>
      <c r="M32" s="33">
        <f t="shared" si="2"/>
        <v>243.85</v>
      </c>
      <c r="N32" s="33">
        <f t="shared" si="3"/>
        <v>411.69000000000005</v>
      </c>
      <c r="O32" s="27" t="str">
        <f>A32</f>
        <v>Schuffenhauer</v>
      </c>
      <c r="P32" s="27" t="str">
        <f>B32</f>
        <v>Peter</v>
      </c>
      <c r="Q32" s="27" t="str">
        <f>C32</f>
        <v>SC Borussia 1920 Friedr.</v>
      </c>
      <c r="R32" s="28" t="str">
        <f>D32</f>
        <v>LM</v>
      </c>
      <c r="S32" s="30"/>
      <c r="T32" s="31"/>
      <c r="U32" s="30" t="s">
        <v>26</v>
      </c>
      <c r="V32" s="30"/>
      <c r="W32" s="33" t="s">
        <v>26</v>
      </c>
      <c r="X32" s="33" t="s">
        <v>26</v>
      </c>
      <c r="Y32" s="4"/>
      <c r="Z32" s="30" t="s">
        <v>26</v>
      </c>
      <c r="AA32" s="33" t="s">
        <v>26</v>
      </c>
      <c r="AB32" s="33" t="s">
        <v>26</v>
      </c>
      <c r="AC32" s="33" t="s">
        <v>26</v>
      </c>
    </row>
    <row r="33" spans="1:29" s="3" customFormat="1" ht="12.75">
      <c r="A33" s="27" t="s">
        <v>59</v>
      </c>
      <c r="B33" s="27" t="s">
        <v>85</v>
      </c>
      <c r="C33" s="27" t="s">
        <v>35</v>
      </c>
      <c r="D33" s="28" t="s">
        <v>47</v>
      </c>
      <c r="E33" s="29">
        <v>95</v>
      </c>
      <c r="F33" s="31">
        <v>46.5</v>
      </c>
      <c r="G33" s="31">
        <v>43.51</v>
      </c>
      <c r="H33" s="30">
        <f t="shared" si="0"/>
        <v>90.00999999999999</v>
      </c>
      <c r="I33" s="2">
        <v>78</v>
      </c>
      <c r="J33" s="4">
        <v>65</v>
      </c>
      <c r="K33" s="30">
        <v>67.58</v>
      </c>
      <c r="L33" s="33">
        <f t="shared" si="1"/>
        <v>101.37</v>
      </c>
      <c r="M33" s="33">
        <f t="shared" si="2"/>
        <v>244.37</v>
      </c>
      <c r="N33" s="33">
        <f>SUM(E33,H33,I33,J33,L33)</f>
        <v>429.38</v>
      </c>
      <c r="O33" s="27" t="str">
        <f>A33</f>
        <v>Bartelt</v>
      </c>
      <c r="P33" s="27" t="str">
        <f>B33</f>
        <v>Dirk</v>
      </c>
      <c r="Q33" s="27" t="str">
        <f>C33</f>
        <v>LV Berlin - Brandenburg</v>
      </c>
      <c r="R33" s="28" t="str">
        <f>D33</f>
        <v>LM</v>
      </c>
      <c r="S33" s="30">
        <v>74.72</v>
      </c>
      <c r="T33" s="31">
        <v>69.85</v>
      </c>
      <c r="U33" s="30">
        <f>SUM(S33,T33)</f>
        <v>144.57</v>
      </c>
      <c r="V33" s="30">
        <v>114.95</v>
      </c>
      <c r="W33" s="33">
        <f>V33*1.5</f>
        <v>172.425</v>
      </c>
      <c r="X33" s="33">
        <f>SUM(N33,U33,W33)</f>
        <v>746.375</v>
      </c>
      <c r="Y33" s="4"/>
      <c r="Z33" s="30" t="s">
        <v>26</v>
      </c>
      <c r="AA33" s="33" t="s">
        <v>26</v>
      </c>
      <c r="AB33" s="33" t="s">
        <v>26</v>
      </c>
      <c r="AC33" s="33" t="s">
        <v>26</v>
      </c>
    </row>
    <row r="34" spans="1:29" s="3" customFormat="1" ht="12.75">
      <c r="A34" s="27"/>
      <c r="B34" s="27"/>
      <c r="C34" s="27"/>
      <c r="D34" s="28"/>
      <c r="E34" s="29"/>
      <c r="F34" s="32"/>
      <c r="G34" s="31"/>
      <c r="H34" s="30" t="s">
        <v>26</v>
      </c>
      <c r="J34" s="4"/>
      <c r="K34" s="30"/>
      <c r="L34" s="33"/>
      <c r="M34" s="33"/>
      <c r="N34" s="33"/>
      <c r="O34" s="27"/>
      <c r="P34" s="27"/>
      <c r="Q34" s="27"/>
      <c r="R34" s="28"/>
      <c r="S34" s="30"/>
      <c r="T34" s="31"/>
      <c r="U34" s="30"/>
      <c r="V34" s="30"/>
      <c r="W34" s="33"/>
      <c r="X34" s="33"/>
      <c r="Y34" s="4"/>
      <c r="Z34" s="30"/>
      <c r="AA34" s="33"/>
      <c r="AB34" s="33"/>
      <c r="AC34" s="33"/>
    </row>
    <row r="35" spans="1:141" s="2" customFormat="1" ht="12.75">
      <c r="A35" s="27" t="s">
        <v>56</v>
      </c>
      <c r="B35" s="27" t="s">
        <v>57</v>
      </c>
      <c r="C35" s="27" t="s">
        <v>35</v>
      </c>
      <c r="D35" s="28" t="s">
        <v>58</v>
      </c>
      <c r="E35" s="29">
        <v>20</v>
      </c>
      <c r="F35" s="30">
        <v>46.85</v>
      </c>
      <c r="G35" s="31">
        <v>44.76</v>
      </c>
      <c r="H35" s="30">
        <f t="shared" si="0"/>
        <v>91.61</v>
      </c>
      <c r="I35" s="32">
        <v>72</v>
      </c>
      <c r="J35" s="4">
        <v>75</v>
      </c>
      <c r="K35" s="30">
        <v>56.93</v>
      </c>
      <c r="L35" s="33">
        <f t="shared" si="1"/>
        <v>85.395</v>
      </c>
      <c r="M35" s="33">
        <f t="shared" si="2"/>
        <v>232.39499999999998</v>
      </c>
      <c r="N35" s="33">
        <f t="shared" si="3"/>
        <v>344.005</v>
      </c>
      <c r="O35" s="27" t="str">
        <f>A35</f>
        <v>Goddäus</v>
      </c>
      <c r="P35" s="27" t="str">
        <f>B35</f>
        <v>Erich</v>
      </c>
      <c r="Q35" s="27" t="str">
        <f>C35</f>
        <v>LV Berlin - Brandenburg</v>
      </c>
      <c r="R35" s="28" t="str">
        <f>D35</f>
        <v>S</v>
      </c>
      <c r="S35" s="30">
        <v>67.47</v>
      </c>
      <c r="T35" s="30">
        <v>67.13</v>
      </c>
      <c r="U35" s="30">
        <f>SUM(S35,T35)</f>
        <v>134.6</v>
      </c>
      <c r="V35" s="30">
        <v>87.76</v>
      </c>
      <c r="W35" s="33">
        <f>V35*1.5</f>
        <v>131.64000000000001</v>
      </c>
      <c r="X35" s="33">
        <f>SUM(N35,U35,W35)</f>
        <v>610.245</v>
      </c>
      <c r="Y35" s="4"/>
      <c r="Z35" s="30" t="s">
        <v>26</v>
      </c>
      <c r="AA35" s="33" t="s">
        <v>26</v>
      </c>
      <c r="AB35" s="33" t="s">
        <v>26</v>
      </c>
      <c r="AC35" s="33" t="s">
        <v>26</v>
      </c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</row>
    <row r="36" spans="1:141" s="2" customFormat="1" ht="12.75">
      <c r="A36" s="27" t="s">
        <v>59</v>
      </c>
      <c r="B36" s="27" t="s">
        <v>60</v>
      </c>
      <c r="C36" s="27" t="s">
        <v>61</v>
      </c>
      <c r="D36" s="28" t="s">
        <v>58</v>
      </c>
      <c r="E36" s="29">
        <v>80</v>
      </c>
      <c r="F36" s="30">
        <v>50.24</v>
      </c>
      <c r="G36" s="31">
        <v>50.21</v>
      </c>
      <c r="H36" s="30">
        <f t="shared" si="0"/>
        <v>100.45</v>
      </c>
      <c r="I36" s="32">
        <v>84</v>
      </c>
      <c r="J36" s="4">
        <v>75</v>
      </c>
      <c r="K36" s="30">
        <v>62.66</v>
      </c>
      <c r="L36" s="33">
        <f t="shared" si="1"/>
        <v>93.99</v>
      </c>
      <c r="M36" s="33">
        <f t="shared" si="2"/>
        <v>252.99</v>
      </c>
      <c r="N36" s="33">
        <f t="shared" si="3"/>
        <v>433.44</v>
      </c>
      <c r="O36" s="27" t="str">
        <f>A36</f>
        <v>Bartelt</v>
      </c>
      <c r="P36" s="27" t="str">
        <f>B36</f>
        <v>Wolfgang</v>
      </c>
      <c r="Q36" s="27" t="str">
        <f>C36</f>
        <v>SAV Süd Tempelhof</v>
      </c>
      <c r="R36" s="28" t="str">
        <f>D36</f>
        <v>S</v>
      </c>
      <c r="S36" s="30">
        <v>63.55</v>
      </c>
      <c r="T36" s="30">
        <v>62.2</v>
      </c>
      <c r="U36" s="30">
        <f>SUM(S36,T36)</f>
        <v>125.75</v>
      </c>
      <c r="V36" s="30">
        <v>98.55</v>
      </c>
      <c r="W36" s="33">
        <f>V36*1.5</f>
        <v>147.825</v>
      </c>
      <c r="X36" s="33">
        <f>SUM(N36,U36,W36)</f>
        <v>707.0150000000001</v>
      </c>
      <c r="Y36" s="4"/>
      <c r="Z36" s="30" t="s">
        <v>26</v>
      </c>
      <c r="AA36" s="33" t="s">
        <v>26</v>
      </c>
      <c r="AB36" s="33" t="s">
        <v>26</v>
      </c>
      <c r="AC36" s="33" t="s">
        <v>26</v>
      </c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</row>
    <row r="37" spans="1:141" s="2" customFormat="1" ht="12.75">
      <c r="A37" s="27" t="s">
        <v>62</v>
      </c>
      <c r="B37" s="27" t="s">
        <v>63</v>
      </c>
      <c r="C37" s="27" t="s">
        <v>38</v>
      </c>
      <c r="D37" s="28" t="s">
        <v>58</v>
      </c>
      <c r="E37" s="29">
        <v>75</v>
      </c>
      <c r="F37" s="30">
        <v>46.7</v>
      </c>
      <c r="G37" s="31">
        <v>44.34</v>
      </c>
      <c r="H37" s="30">
        <f t="shared" si="0"/>
        <v>91.04</v>
      </c>
      <c r="I37" s="32">
        <v>98</v>
      </c>
      <c r="J37" s="4">
        <v>55</v>
      </c>
      <c r="K37" s="30">
        <v>49.49</v>
      </c>
      <c r="L37" s="33">
        <f t="shared" si="1"/>
        <v>74.235</v>
      </c>
      <c r="M37" s="33">
        <f t="shared" si="2"/>
        <v>227.235</v>
      </c>
      <c r="N37" s="33">
        <f t="shared" si="3"/>
        <v>393.27500000000003</v>
      </c>
      <c r="O37" s="27" t="str">
        <f>A37</f>
        <v>Oelke</v>
      </c>
      <c r="P37" s="27" t="str">
        <f>B37</f>
        <v>Heinz</v>
      </c>
      <c r="Q37" s="27" t="str">
        <f>C37</f>
        <v>SC Borussia 1920 Friedr.</v>
      </c>
      <c r="R37" s="28" t="str">
        <f>D37</f>
        <v>S</v>
      </c>
      <c r="S37" s="30">
        <v>70.49</v>
      </c>
      <c r="T37" s="30">
        <v>64.93</v>
      </c>
      <c r="U37" s="30">
        <f>SUM(S37,T37)</f>
        <v>135.42000000000002</v>
      </c>
      <c r="V37" s="30">
        <v>93.55</v>
      </c>
      <c r="W37" s="33">
        <f>V37*1.5</f>
        <v>140.325</v>
      </c>
      <c r="X37" s="33">
        <f>SUM(N37,U37,W37)</f>
        <v>669.02</v>
      </c>
      <c r="Y37" s="4">
        <v>70</v>
      </c>
      <c r="Z37" s="30">
        <v>69.83</v>
      </c>
      <c r="AA37" s="33">
        <f>Z37*1.5</f>
        <v>104.745</v>
      </c>
      <c r="AB37" s="33">
        <f>SUM(Y37,AA37)</f>
        <v>174.745</v>
      </c>
      <c r="AC37" s="33">
        <f>X37+AB37</f>
        <v>843.765</v>
      </c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</row>
    <row r="38" spans="1:141" s="2" customFormat="1" ht="12.75">
      <c r="A38" s="27" t="s">
        <v>39</v>
      </c>
      <c r="B38" s="27" t="s">
        <v>60</v>
      </c>
      <c r="C38" s="27" t="s">
        <v>41</v>
      </c>
      <c r="D38" s="28" t="s">
        <v>58</v>
      </c>
      <c r="E38" s="29">
        <v>55</v>
      </c>
      <c r="F38" s="30">
        <v>29.96</v>
      </c>
      <c r="G38" s="31">
        <v>26.7</v>
      </c>
      <c r="H38" s="30">
        <f t="shared" si="0"/>
        <v>56.66</v>
      </c>
      <c r="I38" s="32">
        <v>52</v>
      </c>
      <c r="J38" s="4">
        <v>40</v>
      </c>
      <c r="K38" s="30">
        <v>38.55</v>
      </c>
      <c r="L38" s="33">
        <f t="shared" si="1"/>
        <v>57.824999999999996</v>
      </c>
      <c r="M38" s="33">
        <f t="shared" si="2"/>
        <v>149.825</v>
      </c>
      <c r="N38" s="33">
        <f t="shared" si="3"/>
        <v>261.485</v>
      </c>
      <c r="O38" s="27" t="str">
        <f>A38</f>
        <v>Eberhardt</v>
      </c>
      <c r="P38" s="27" t="str">
        <f>B38</f>
        <v>Wolfgang</v>
      </c>
      <c r="Q38" s="27" t="str">
        <f>C38</f>
        <v>ASV Petri Heil Gützkow</v>
      </c>
      <c r="R38" s="28" t="str">
        <f>D38</f>
        <v>S</v>
      </c>
      <c r="S38" s="30">
        <v>46.31</v>
      </c>
      <c r="T38" s="30">
        <v>41.19</v>
      </c>
      <c r="U38" s="30">
        <f>SUM(S38,T38)</f>
        <v>87.5</v>
      </c>
      <c r="V38" s="30">
        <v>55.49</v>
      </c>
      <c r="W38" s="33">
        <f>V38*1.5</f>
        <v>83.235</v>
      </c>
      <c r="X38" s="33">
        <f>SUM(N38,U38,W38)</f>
        <v>432.22</v>
      </c>
      <c r="Y38" s="4" t="s">
        <v>26</v>
      </c>
      <c r="Z38" s="30" t="s">
        <v>26</v>
      </c>
      <c r="AA38" s="33" t="s">
        <v>26</v>
      </c>
      <c r="AB38" s="33" t="s">
        <v>26</v>
      </c>
      <c r="AC38" s="33" t="s">
        <v>26</v>
      </c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</row>
  </sheetData>
  <mergeCells count="4">
    <mergeCell ref="O1:U1"/>
    <mergeCell ref="A1:G1"/>
    <mergeCell ref="S3:T3"/>
    <mergeCell ref="V3:W3"/>
  </mergeCells>
  <printOptions/>
  <pageMargins left="0.3937007874015748" right="0.3937007874015748" top="0.7874015748031497" bottom="0.3937007874015748" header="0.5118110236220472" footer="0.5118110236220472"/>
  <pageSetup fitToHeight="2" fitToWidth="2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Kurt Klamet</cp:lastModifiedBy>
  <cp:lastPrinted>2003-04-05T12:20:32Z</cp:lastPrinted>
  <dcterms:created xsi:type="dcterms:W3CDTF">2000-04-20T06:06:45Z</dcterms:created>
  <dcterms:modified xsi:type="dcterms:W3CDTF">2003-04-05T12:37:15Z</dcterms:modified>
  <cp:category/>
  <cp:version/>
  <cp:contentType/>
  <cp:contentStatus/>
</cp:coreProperties>
</file>