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LM, S, G" sheetId="1" r:id="rId1"/>
    <sheet name="J, LD" sheetId="2" r:id="rId2"/>
    <sheet name="FK" sheetId="3" r:id="rId3"/>
  </sheets>
  <definedNames/>
  <calcPr fullCalcOnLoad="1"/>
</workbook>
</file>

<file path=xl/sharedStrings.xml><?xml version="1.0" encoding="utf-8"?>
<sst xmlns="http://schemas.openxmlformats.org/spreadsheetml/2006/main" count="367" uniqueCount="133">
  <si>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</si>
  <si>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</si>
  <si>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</si>
  <si>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</si>
  <si>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</si>
  <si>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</si>
  <si>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</si>
  <si>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</si>
  <si>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</si>
  <si>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</si>
  <si>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</si>
  <si>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</si>
  <si>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</si>
  <si>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</si>
  <si>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</si>
  <si>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</si>
  <si>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</si>
  <si>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</si>
  <si>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</si>
  <si>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</si>
  <si>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</si>
  <si>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</si>
  <si>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</si>
  <si>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</si>
  <si>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</si>
  <si>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</si>
  <si>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Madauß</t>
  </si>
  <si>
    <t>Felix</t>
  </si>
  <si>
    <t>LV Berlin - Brandenburg</t>
  </si>
  <si>
    <t>LM</t>
  </si>
  <si>
    <t>Weigel</t>
  </si>
  <si>
    <t>Thomas</t>
  </si>
  <si>
    <t>SC Borussia 1920 Friedr.</t>
  </si>
  <si>
    <t>DAV Castingzentrum</t>
  </si>
  <si>
    <t>Wagner</t>
  </si>
  <si>
    <t>Frank</t>
  </si>
  <si>
    <t>Kittlitz</t>
  </si>
  <si>
    <t>Carsten von</t>
  </si>
  <si>
    <t>Döhring</t>
  </si>
  <si>
    <t>Alexander</t>
  </si>
  <si>
    <t>Paege</t>
  </si>
  <si>
    <t>Oliver</t>
  </si>
  <si>
    <t>Behlert</t>
  </si>
  <si>
    <t>Detlef</t>
  </si>
  <si>
    <t>S</t>
  </si>
  <si>
    <t>Oelke</t>
  </si>
  <si>
    <t>Heinz</t>
  </si>
  <si>
    <t>Goddäus</t>
  </si>
  <si>
    <t>Erich</t>
  </si>
  <si>
    <t>Gath</t>
  </si>
  <si>
    <t>Ralf</t>
  </si>
  <si>
    <t>Reiß</t>
  </si>
  <si>
    <t>Manfred</t>
  </si>
  <si>
    <t>Andreas</t>
  </si>
  <si>
    <t>Lutz</t>
  </si>
  <si>
    <t>Nowak</t>
  </si>
  <si>
    <t>Frahm</t>
  </si>
  <si>
    <t>Patt</t>
  </si>
  <si>
    <t>Friedrich</t>
  </si>
  <si>
    <t>AJM</t>
  </si>
  <si>
    <t>Benjamin</t>
  </si>
  <si>
    <t>AJW</t>
  </si>
  <si>
    <t>Schulz</t>
  </si>
  <si>
    <t>Conny</t>
  </si>
  <si>
    <t>Demin</t>
  </si>
  <si>
    <t>BJM</t>
  </si>
  <si>
    <t>Steffen</t>
  </si>
  <si>
    <t>Kuhfahl</t>
  </si>
  <si>
    <t>Jean - Paul</t>
  </si>
  <si>
    <t>Fischer</t>
  </si>
  <si>
    <t>Ernst</t>
  </si>
  <si>
    <t>Kathrin</t>
  </si>
  <si>
    <t>LD</t>
  </si>
  <si>
    <t>Abel</t>
  </si>
  <si>
    <t>Nicole</t>
  </si>
  <si>
    <t>SAV Süd Tempelhof</t>
  </si>
  <si>
    <t>Erdmann</t>
  </si>
  <si>
    <t>Gabi</t>
  </si>
  <si>
    <t>Waschnig</t>
  </si>
  <si>
    <t>Thorsten</t>
  </si>
  <si>
    <t>SAV 47 Spandau</t>
  </si>
  <si>
    <t>FK</t>
  </si>
  <si>
    <t>Bartel</t>
  </si>
  <si>
    <t>Rudi</t>
  </si>
  <si>
    <t>Kühn</t>
  </si>
  <si>
    <t>Ergebnisliste Berliner Meisterschaften im Castingsport vom 18. - 19. Juni 2005 Scharnweberstraße</t>
  </si>
  <si>
    <t>Ewgeni</t>
  </si>
  <si>
    <t>Fliege Weit Zweihand</t>
  </si>
  <si>
    <t>Christian</t>
  </si>
  <si>
    <t>Markus</t>
  </si>
  <si>
    <t>Daniel</t>
  </si>
  <si>
    <t>Ergebnisliste Berliner Meisterschaften im Castingsport vom 10. - 11. Juni 2006 Scharnweberstraße</t>
  </si>
  <si>
    <t>Kehr</t>
  </si>
  <si>
    <t>Willmann</t>
  </si>
  <si>
    <t>CJM</t>
  </si>
  <si>
    <t>Jeannette</t>
  </si>
  <si>
    <t>Gabrielczyk</t>
  </si>
  <si>
    <t>Heine</t>
  </si>
  <si>
    <t>Jens</t>
  </si>
  <si>
    <t>1.</t>
  </si>
  <si>
    <t>2.</t>
  </si>
  <si>
    <t>3.</t>
  </si>
  <si>
    <t>4.</t>
  </si>
  <si>
    <t>5.</t>
  </si>
  <si>
    <t>6.</t>
  </si>
  <si>
    <t>Tieseler</t>
  </si>
  <si>
    <t>Castingclub Peitz</t>
  </si>
  <si>
    <t>Bartelt</t>
  </si>
  <si>
    <t>Wolfgang</t>
  </si>
  <si>
    <t>Hansmann</t>
  </si>
  <si>
    <t>Daniela</t>
  </si>
  <si>
    <t>Diana</t>
  </si>
  <si>
    <t>FKJ</t>
  </si>
  <si>
    <t>Löwendorf</t>
  </si>
  <si>
    <t>Riccardo</t>
  </si>
  <si>
    <t>Bading</t>
  </si>
  <si>
    <t>Matthias</t>
  </si>
  <si>
    <t>Zimmermann</t>
  </si>
  <si>
    <t>Gregor</t>
  </si>
  <si>
    <t>Keller</t>
  </si>
  <si>
    <t>Hannes</t>
  </si>
  <si>
    <t>Kolpack</t>
  </si>
  <si>
    <t>Patrick</t>
  </si>
  <si>
    <t>Saal</t>
  </si>
  <si>
    <t>Horst</t>
  </si>
  <si>
    <t>Kluge</t>
  </si>
  <si>
    <t>Manuel</t>
  </si>
  <si>
    <t>Michelle</t>
  </si>
  <si>
    <t>DJW</t>
  </si>
  <si>
    <t>Jeretzky</t>
  </si>
  <si>
    <t>Reinhard</t>
  </si>
  <si>
    <t>Arnicke</t>
  </si>
  <si>
    <t>Karlheinz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</si>
</sst>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7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/>
      <protection/>
    </xf>
    <xf numFmtId="176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3" fontId="16" fillId="0" borderId="1" xfId="0" applyNumberFormat="1" applyFont="1" applyFill="1" applyBorder="1" applyAlignment="1" applyProtection="1">
      <alignment horizontal="center"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 horizontal="center"/>
      <protection/>
    </xf>
    <xf numFmtId="3" fontId="24" fillId="0" borderId="1" xfId="0" applyNumberFormat="1" applyFont="1" applyFill="1" applyBorder="1" applyAlignment="1" applyProtection="1">
      <alignment horizontal="center"/>
      <protection/>
    </xf>
    <xf numFmtId="0" fontId="24" fillId="0" borderId="1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1"/>
  <sheetViews>
    <sheetView tabSelected="1" workbookViewId="0" topLeftCell="V2">
      <selection activeCell="AM29" sqref="AM2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6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6" customWidth="1"/>
    <col min="40" max="40" width="8.140625" style="4" customWidth="1"/>
    <col min="41" max="41" width="9.281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"/>
      <c r="P1" s="11"/>
      <c r="Q1" s="14"/>
      <c r="R1" s="12" t="s">
        <v>20</v>
      </c>
      <c r="S1" s="51"/>
      <c r="U1" s="65"/>
      <c r="V1" s="92" t="str">
        <f>A1</f>
        <v>Ergebnisliste Berliner Meisterschaften im Castingsport vom 10. - 11. Juni 2006 Scharnweberstraße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14"/>
      <c r="AK1" s="10"/>
      <c r="AL1" s="11"/>
      <c r="AM1" s="14"/>
      <c r="AN1" s="11"/>
      <c r="AO1" s="12" t="s">
        <v>20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5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M2" s="14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93" t="s">
        <v>4</v>
      </c>
      <c r="F3" s="95"/>
      <c r="G3" s="84" t="s">
        <v>5</v>
      </c>
      <c r="H3" s="96"/>
      <c r="I3" s="96"/>
      <c r="J3" s="95"/>
      <c r="K3" s="93" t="s">
        <v>15</v>
      </c>
      <c r="L3" s="95"/>
      <c r="M3" s="93" t="s">
        <v>25</v>
      </c>
      <c r="N3" s="94"/>
      <c r="O3" s="84" t="s">
        <v>24</v>
      </c>
      <c r="P3" s="85"/>
      <c r="Q3" s="86"/>
      <c r="R3" s="87" t="s">
        <v>6</v>
      </c>
      <c r="S3" s="88"/>
      <c r="T3" s="90" t="s">
        <v>7</v>
      </c>
      <c r="U3" s="91"/>
      <c r="V3" s="24" t="s">
        <v>0</v>
      </c>
      <c r="W3" s="24" t="s">
        <v>1</v>
      </c>
      <c r="X3" s="42" t="s">
        <v>2</v>
      </c>
      <c r="Y3" s="31" t="s">
        <v>3</v>
      </c>
      <c r="Z3" s="84" t="s">
        <v>87</v>
      </c>
      <c r="AA3" s="85"/>
      <c r="AB3" s="85"/>
      <c r="AC3" s="86"/>
      <c r="AD3" s="84" t="s">
        <v>8</v>
      </c>
      <c r="AE3" s="85"/>
      <c r="AF3" s="86"/>
      <c r="AG3" s="87" t="s">
        <v>9</v>
      </c>
      <c r="AH3" s="88"/>
      <c r="AI3" s="93" t="s">
        <v>22</v>
      </c>
      <c r="AJ3" s="94"/>
      <c r="AK3" s="84" t="s">
        <v>10</v>
      </c>
      <c r="AL3" s="85"/>
      <c r="AM3" s="86"/>
      <c r="AN3" s="28" t="s">
        <v>11</v>
      </c>
      <c r="AO3" s="87" t="s">
        <v>21</v>
      </c>
      <c r="AP3" s="88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4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8" t="s">
        <v>23</v>
      </c>
      <c r="R4" s="28"/>
      <c r="S4" s="39" t="s">
        <v>23</v>
      </c>
      <c r="U4" s="48" t="s">
        <v>23</v>
      </c>
      <c r="X4" s="42"/>
      <c r="Y4" s="31"/>
      <c r="Z4" s="35" t="s">
        <v>12</v>
      </c>
      <c r="AA4" s="35" t="s">
        <v>13</v>
      </c>
      <c r="AB4" s="45" t="s">
        <v>14</v>
      </c>
      <c r="AC4" s="48" t="s">
        <v>23</v>
      </c>
      <c r="AD4" s="35" t="s">
        <v>17</v>
      </c>
      <c r="AE4" s="24" t="s">
        <v>18</v>
      </c>
      <c r="AF4" s="48" t="s">
        <v>23</v>
      </c>
      <c r="AG4" s="28"/>
      <c r="AH4" s="48" t="s">
        <v>23</v>
      </c>
      <c r="AI4" s="27" t="s">
        <v>16</v>
      </c>
      <c r="AJ4" s="48" t="s">
        <v>23</v>
      </c>
      <c r="AK4" s="35" t="s">
        <v>17</v>
      </c>
      <c r="AL4" s="33" t="s">
        <v>18</v>
      </c>
      <c r="AM4" s="48" t="s">
        <v>23</v>
      </c>
      <c r="AN4" s="28" t="s">
        <v>19</v>
      </c>
      <c r="AO4" s="28"/>
      <c r="AP4" s="48" t="s">
        <v>23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74" t="s">
        <v>34</v>
      </c>
      <c r="B5" s="74" t="s">
        <v>35</v>
      </c>
      <c r="C5" s="75" t="s">
        <v>28</v>
      </c>
      <c r="D5" s="76" t="s">
        <v>29</v>
      </c>
      <c r="E5" s="18">
        <v>95</v>
      </c>
      <c r="F5" s="77">
        <v>2</v>
      </c>
      <c r="G5" s="19">
        <v>56.02</v>
      </c>
      <c r="H5" s="20">
        <v>55.52</v>
      </c>
      <c r="I5" s="19">
        <f aca="true" t="shared" si="0" ref="I5:I25">SUM(G5,H5)</f>
        <v>111.54</v>
      </c>
      <c r="J5" s="54">
        <v>1</v>
      </c>
      <c r="K5" s="8">
        <v>98</v>
      </c>
      <c r="L5" s="55">
        <v>1</v>
      </c>
      <c r="M5" s="21">
        <v>100</v>
      </c>
      <c r="N5" s="55">
        <v>1</v>
      </c>
      <c r="O5" s="19">
        <v>66.35</v>
      </c>
      <c r="P5" s="22">
        <f aca="true" t="shared" si="1" ref="P5:P25">O5*1.5</f>
        <v>99.52499999999999</v>
      </c>
      <c r="Q5" s="64">
        <v>2</v>
      </c>
      <c r="R5" s="22" t="s">
        <v>20</v>
      </c>
      <c r="S5" s="50"/>
      <c r="T5" s="22">
        <f aca="true" t="shared" si="2" ref="T5:T25">SUM(E5,I5,K5,M5,P5)</f>
        <v>504.065</v>
      </c>
      <c r="U5" s="54">
        <v>1</v>
      </c>
      <c r="V5" s="24" t="str">
        <f aca="true" t="shared" si="3" ref="V5:Y14">A5</f>
        <v>Wagner</v>
      </c>
      <c r="W5" s="24" t="str">
        <f t="shared" si="3"/>
        <v>Frank</v>
      </c>
      <c r="X5" s="42" t="str">
        <f t="shared" si="3"/>
        <v>LV Berlin - Brandenburg</v>
      </c>
      <c r="Y5" s="26" t="str">
        <f t="shared" si="3"/>
        <v>LM</v>
      </c>
      <c r="Z5" s="19">
        <v>65.65</v>
      </c>
      <c r="AA5" s="19">
        <v>64</v>
      </c>
      <c r="AB5" s="46">
        <f aca="true" t="shared" si="4" ref="AB5:AB14">SUM(Z5,AA5)</f>
        <v>129.65</v>
      </c>
      <c r="AC5" s="64">
        <v>3</v>
      </c>
      <c r="AD5" s="19">
        <v>96.32</v>
      </c>
      <c r="AE5" s="22">
        <f aca="true" t="shared" si="5" ref="AE5:AE14">AD5*1.5</f>
        <v>144.48</v>
      </c>
      <c r="AF5" s="64">
        <v>3</v>
      </c>
      <c r="AG5" s="22">
        <f aca="true" t="shared" si="6" ref="AG5:AG14">SUM(T5,AB5,AE5)</f>
        <v>778.195</v>
      </c>
      <c r="AH5" s="54">
        <v>1</v>
      </c>
      <c r="AI5" s="21">
        <v>85</v>
      </c>
      <c r="AJ5" s="64" t="s">
        <v>100</v>
      </c>
      <c r="AK5" s="19">
        <v>95.19</v>
      </c>
      <c r="AL5" s="22">
        <f>AK5*1.5</f>
        <v>142.785</v>
      </c>
      <c r="AM5" s="54" t="s">
        <v>99</v>
      </c>
      <c r="AN5" s="22">
        <f>SUM(AI5,AL5)</f>
        <v>227.785</v>
      </c>
      <c r="AO5" s="22">
        <f>AG5+AN5</f>
        <v>1005.98</v>
      </c>
      <c r="AP5" s="54">
        <v>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74" t="s">
        <v>26</v>
      </c>
      <c r="B6" s="74" t="s">
        <v>27</v>
      </c>
      <c r="C6" s="75" t="s">
        <v>28</v>
      </c>
      <c r="D6" s="76" t="s">
        <v>29</v>
      </c>
      <c r="E6" s="18">
        <v>90</v>
      </c>
      <c r="F6" s="81">
        <v>4</v>
      </c>
      <c r="G6" s="19">
        <v>46.9</v>
      </c>
      <c r="H6" s="20">
        <v>47.29</v>
      </c>
      <c r="I6" s="19">
        <f t="shared" si="0"/>
        <v>94.19</v>
      </c>
      <c r="J6" s="64">
        <v>3</v>
      </c>
      <c r="K6" s="8">
        <v>94</v>
      </c>
      <c r="L6" s="81">
        <v>4</v>
      </c>
      <c r="M6" s="21">
        <v>75</v>
      </c>
      <c r="N6" s="81">
        <v>6</v>
      </c>
      <c r="O6" s="19">
        <v>69.19</v>
      </c>
      <c r="P6" s="22">
        <f t="shared" si="1"/>
        <v>103.785</v>
      </c>
      <c r="Q6" s="54">
        <v>1</v>
      </c>
      <c r="R6" s="22" t="s">
        <v>20</v>
      </c>
      <c r="S6" s="50"/>
      <c r="T6" s="22">
        <f t="shared" si="2"/>
        <v>456.975</v>
      </c>
      <c r="U6" s="54">
        <v>2</v>
      </c>
      <c r="V6" s="24" t="str">
        <f t="shared" si="3"/>
        <v>Madauß</v>
      </c>
      <c r="W6" s="24" t="str">
        <f t="shared" si="3"/>
        <v>Felix</v>
      </c>
      <c r="X6" s="42" t="str">
        <f t="shared" si="3"/>
        <v>LV Berlin - Brandenburg</v>
      </c>
      <c r="Y6" s="26" t="str">
        <f t="shared" si="3"/>
        <v>LM</v>
      </c>
      <c r="Z6" s="19">
        <v>70.25</v>
      </c>
      <c r="AA6" s="19">
        <v>67.63</v>
      </c>
      <c r="AB6" s="46">
        <f t="shared" si="4"/>
        <v>137.88</v>
      </c>
      <c r="AC6" s="64">
        <v>1</v>
      </c>
      <c r="AD6" s="19">
        <v>94.72</v>
      </c>
      <c r="AE6" s="22">
        <f t="shared" si="5"/>
        <v>142.07999999999998</v>
      </c>
      <c r="AF6" s="58">
        <v>5</v>
      </c>
      <c r="AG6" s="22">
        <f t="shared" si="6"/>
        <v>736.935</v>
      </c>
      <c r="AH6" s="54">
        <v>2</v>
      </c>
      <c r="AI6" s="21"/>
      <c r="AJ6" s="64"/>
      <c r="AK6" s="19"/>
      <c r="AL6" s="22"/>
      <c r="AM6" s="64"/>
      <c r="AN6" s="22"/>
      <c r="AO6" s="22"/>
      <c r="AP6" s="64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74" t="s">
        <v>49</v>
      </c>
      <c r="B7" s="74" t="s">
        <v>60</v>
      </c>
      <c r="C7" s="75" t="s">
        <v>32</v>
      </c>
      <c r="D7" s="76" t="s">
        <v>29</v>
      </c>
      <c r="E7" s="18">
        <v>90</v>
      </c>
      <c r="F7" s="77">
        <v>3</v>
      </c>
      <c r="G7" s="19">
        <v>46.22</v>
      </c>
      <c r="H7" s="20">
        <v>45.49</v>
      </c>
      <c r="I7" s="19">
        <f t="shared" si="0"/>
        <v>91.71000000000001</v>
      </c>
      <c r="J7" s="58">
        <v>5</v>
      </c>
      <c r="K7" s="8">
        <v>86</v>
      </c>
      <c r="L7" s="81">
        <v>8</v>
      </c>
      <c r="M7" s="21">
        <v>85</v>
      </c>
      <c r="N7" s="81">
        <v>5</v>
      </c>
      <c r="O7" s="19">
        <v>62.17</v>
      </c>
      <c r="P7" s="22">
        <f t="shared" si="1"/>
        <v>93.255</v>
      </c>
      <c r="Q7" s="58">
        <v>7</v>
      </c>
      <c r="R7" s="22" t="s">
        <v>20</v>
      </c>
      <c r="S7" s="50"/>
      <c r="T7" s="22">
        <f t="shared" si="2"/>
        <v>445.96500000000003</v>
      </c>
      <c r="U7" s="58">
        <v>4</v>
      </c>
      <c r="V7" s="24" t="str">
        <f t="shared" si="3"/>
        <v>Gath</v>
      </c>
      <c r="W7" s="24" t="str">
        <f t="shared" si="3"/>
        <v>Benjamin</v>
      </c>
      <c r="X7" s="42" t="str">
        <f t="shared" si="3"/>
        <v>SC Borussia 1920 Friedr.</v>
      </c>
      <c r="Y7" s="26" t="str">
        <f t="shared" si="3"/>
        <v>LM</v>
      </c>
      <c r="Z7" s="19">
        <v>65.85</v>
      </c>
      <c r="AA7" s="19">
        <v>59.72</v>
      </c>
      <c r="AB7" s="46">
        <f t="shared" si="4"/>
        <v>125.57</v>
      </c>
      <c r="AC7" s="64">
        <v>2</v>
      </c>
      <c r="AD7" s="19">
        <v>99.32</v>
      </c>
      <c r="AE7" s="22">
        <f t="shared" si="5"/>
        <v>148.98</v>
      </c>
      <c r="AF7" s="54">
        <v>1</v>
      </c>
      <c r="AG7" s="22">
        <f t="shared" si="6"/>
        <v>720.5150000000001</v>
      </c>
      <c r="AH7" s="54">
        <v>3</v>
      </c>
      <c r="AI7" s="21"/>
      <c r="AJ7" s="64"/>
      <c r="AK7" s="19"/>
      <c r="AL7" s="22"/>
      <c r="AM7" s="64"/>
      <c r="AN7" s="22"/>
      <c r="AO7" s="22"/>
      <c r="AP7" s="64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74" t="s">
        <v>96</v>
      </c>
      <c r="B8" s="74" t="s">
        <v>53</v>
      </c>
      <c r="C8" s="75" t="s">
        <v>33</v>
      </c>
      <c r="D8" s="76" t="s">
        <v>29</v>
      </c>
      <c r="E8" s="18">
        <v>80</v>
      </c>
      <c r="F8" s="81">
        <v>7</v>
      </c>
      <c r="G8" s="19">
        <v>46.5</v>
      </c>
      <c r="H8" s="20">
        <v>44.94</v>
      </c>
      <c r="I8" s="19">
        <f t="shared" si="0"/>
        <v>91.44</v>
      </c>
      <c r="J8" s="58">
        <v>4</v>
      </c>
      <c r="K8" s="8">
        <v>92</v>
      </c>
      <c r="L8" s="81">
        <v>6</v>
      </c>
      <c r="M8" s="21">
        <v>90</v>
      </c>
      <c r="N8" s="77">
        <v>3</v>
      </c>
      <c r="O8" s="19">
        <v>62.68</v>
      </c>
      <c r="P8" s="22">
        <f t="shared" si="1"/>
        <v>94.02</v>
      </c>
      <c r="Q8" s="58">
        <v>5</v>
      </c>
      <c r="R8" s="22"/>
      <c r="S8" s="50"/>
      <c r="T8" s="22">
        <f t="shared" si="2"/>
        <v>447.46</v>
      </c>
      <c r="U8" s="54">
        <v>3</v>
      </c>
      <c r="V8" s="24" t="str">
        <f t="shared" si="3"/>
        <v>Gabrielczyk</v>
      </c>
      <c r="W8" s="24" t="str">
        <f t="shared" si="3"/>
        <v>Andreas</v>
      </c>
      <c r="X8" s="42" t="str">
        <f t="shared" si="3"/>
        <v>DAV Castingzentrum</v>
      </c>
      <c r="Y8" s="26" t="str">
        <f t="shared" si="3"/>
        <v>LM</v>
      </c>
      <c r="Z8" s="19">
        <v>57.57</v>
      </c>
      <c r="AA8" s="19">
        <v>56.48</v>
      </c>
      <c r="AB8" s="46">
        <f t="shared" si="4"/>
        <v>114.05</v>
      </c>
      <c r="AC8" s="58">
        <v>7</v>
      </c>
      <c r="AD8" s="19">
        <v>96.17</v>
      </c>
      <c r="AE8" s="22">
        <f t="shared" si="5"/>
        <v>144.255</v>
      </c>
      <c r="AF8" s="58">
        <v>4</v>
      </c>
      <c r="AG8" s="22">
        <f t="shared" si="6"/>
        <v>705.765</v>
      </c>
      <c r="AH8" s="58">
        <v>4</v>
      </c>
      <c r="AI8" s="21"/>
      <c r="AJ8" s="64"/>
      <c r="AK8" s="19"/>
      <c r="AL8" s="22"/>
      <c r="AM8" s="64"/>
      <c r="AN8" s="22"/>
      <c r="AO8" s="22"/>
      <c r="AP8" s="80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74" t="s">
        <v>105</v>
      </c>
      <c r="B9" s="74" t="s">
        <v>90</v>
      </c>
      <c r="C9" s="75" t="s">
        <v>106</v>
      </c>
      <c r="D9" s="76" t="s">
        <v>29</v>
      </c>
      <c r="E9" s="18">
        <v>75</v>
      </c>
      <c r="F9" s="81">
        <v>10</v>
      </c>
      <c r="G9" s="19">
        <v>44.18</v>
      </c>
      <c r="H9" s="20">
        <v>43.85</v>
      </c>
      <c r="I9" s="19">
        <f t="shared" si="0"/>
        <v>88.03</v>
      </c>
      <c r="J9" s="58">
        <v>7</v>
      </c>
      <c r="K9" s="8">
        <v>96</v>
      </c>
      <c r="L9" s="77">
        <v>3</v>
      </c>
      <c r="M9" s="21">
        <v>90</v>
      </c>
      <c r="N9" s="81">
        <v>4</v>
      </c>
      <c r="O9" s="19">
        <v>57.35</v>
      </c>
      <c r="P9" s="22">
        <f t="shared" si="1"/>
        <v>86.025</v>
      </c>
      <c r="Q9" s="58">
        <v>9</v>
      </c>
      <c r="R9" s="22" t="s">
        <v>20</v>
      </c>
      <c r="S9" s="50"/>
      <c r="T9" s="22">
        <f t="shared" si="2"/>
        <v>435.05499999999995</v>
      </c>
      <c r="U9" s="58">
        <v>6</v>
      </c>
      <c r="V9" s="24" t="str">
        <f t="shared" si="3"/>
        <v>Tieseler</v>
      </c>
      <c r="W9" s="24" t="str">
        <f t="shared" si="3"/>
        <v>Daniel</v>
      </c>
      <c r="X9" s="42" t="str">
        <f t="shared" si="3"/>
        <v>Castingclub Peitz</v>
      </c>
      <c r="Y9" s="26" t="str">
        <f t="shared" si="3"/>
        <v>LM</v>
      </c>
      <c r="Z9" s="19">
        <v>58.89</v>
      </c>
      <c r="AA9" s="19">
        <v>56.98</v>
      </c>
      <c r="AB9" s="46">
        <f t="shared" si="4"/>
        <v>115.87</v>
      </c>
      <c r="AC9" s="58">
        <v>5</v>
      </c>
      <c r="AD9" s="19">
        <v>96.57</v>
      </c>
      <c r="AE9" s="22">
        <f t="shared" si="5"/>
        <v>144.855</v>
      </c>
      <c r="AF9" s="64">
        <v>2</v>
      </c>
      <c r="AG9" s="22">
        <f t="shared" si="6"/>
        <v>695.78</v>
      </c>
      <c r="AH9" s="58">
        <v>5</v>
      </c>
      <c r="AI9" s="21"/>
      <c r="AJ9" s="64"/>
      <c r="AK9" s="19"/>
      <c r="AL9" s="22"/>
      <c r="AM9" s="64"/>
      <c r="AN9" s="22"/>
      <c r="AO9" s="22"/>
      <c r="AP9" s="80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74" t="s">
        <v>36</v>
      </c>
      <c r="B10" s="74" t="s">
        <v>37</v>
      </c>
      <c r="C10" s="75" t="s">
        <v>28</v>
      </c>
      <c r="D10" s="76" t="s">
        <v>29</v>
      </c>
      <c r="E10" s="18">
        <v>90</v>
      </c>
      <c r="F10" s="81">
        <v>5</v>
      </c>
      <c r="G10" s="19">
        <v>43.69</v>
      </c>
      <c r="H10" s="20">
        <v>41.53</v>
      </c>
      <c r="I10" s="19">
        <f t="shared" si="0"/>
        <v>85.22</v>
      </c>
      <c r="J10" s="58">
        <v>8</v>
      </c>
      <c r="K10" s="8">
        <v>96</v>
      </c>
      <c r="L10" s="77">
        <v>2</v>
      </c>
      <c r="M10" s="21">
        <v>65</v>
      </c>
      <c r="N10" s="81">
        <v>9</v>
      </c>
      <c r="O10" s="19">
        <v>62.68</v>
      </c>
      <c r="P10" s="22">
        <f t="shared" si="1"/>
        <v>94.02</v>
      </c>
      <c r="Q10" s="58">
        <v>6</v>
      </c>
      <c r="R10" s="22" t="s">
        <v>20</v>
      </c>
      <c r="S10" s="50"/>
      <c r="T10" s="22">
        <f t="shared" si="2"/>
        <v>430.24</v>
      </c>
      <c r="U10" s="58">
        <v>7</v>
      </c>
      <c r="V10" s="24" t="str">
        <f t="shared" si="3"/>
        <v>Kittlitz</v>
      </c>
      <c r="W10" s="24" t="str">
        <f t="shared" si="3"/>
        <v>Carsten von</v>
      </c>
      <c r="X10" s="42" t="str">
        <f t="shared" si="3"/>
        <v>LV Berlin - Brandenburg</v>
      </c>
      <c r="Y10" s="26" t="str">
        <f t="shared" si="3"/>
        <v>LM</v>
      </c>
      <c r="Z10" s="19">
        <v>60.04</v>
      </c>
      <c r="AA10" s="19">
        <v>59.72</v>
      </c>
      <c r="AB10" s="46">
        <f t="shared" si="4"/>
        <v>119.75999999999999</v>
      </c>
      <c r="AC10" s="58">
        <v>4</v>
      </c>
      <c r="AD10" s="19">
        <v>88.78</v>
      </c>
      <c r="AE10" s="22">
        <f t="shared" si="5"/>
        <v>133.17000000000002</v>
      </c>
      <c r="AF10" s="58">
        <v>8</v>
      </c>
      <c r="AG10" s="22">
        <f t="shared" si="6"/>
        <v>683.1700000000001</v>
      </c>
      <c r="AH10" s="58">
        <v>6</v>
      </c>
      <c r="AI10" s="21"/>
      <c r="AJ10" s="64"/>
      <c r="AK10" s="19"/>
      <c r="AL10" s="22"/>
      <c r="AM10" s="64"/>
      <c r="AN10" s="22"/>
      <c r="AO10" s="22"/>
      <c r="AP10" s="80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74" t="s">
        <v>30</v>
      </c>
      <c r="B11" s="74" t="s">
        <v>31</v>
      </c>
      <c r="C11" s="75" t="s">
        <v>32</v>
      </c>
      <c r="D11" s="76" t="s">
        <v>29</v>
      </c>
      <c r="E11" s="18">
        <v>85</v>
      </c>
      <c r="F11" s="81">
        <v>6</v>
      </c>
      <c r="G11" s="19">
        <v>49.07</v>
      </c>
      <c r="H11" s="20">
        <v>46.14</v>
      </c>
      <c r="I11" s="19">
        <f t="shared" si="0"/>
        <v>95.21000000000001</v>
      </c>
      <c r="J11" s="64">
        <v>2</v>
      </c>
      <c r="K11" s="8">
        <v>92</v>
      </c>
      <c r="L11" s="81">
        <v>5</v>
      </c>
      <c r="M11" s="21">
        <v>90</v>
      </c>
      <c r="N11" s="77">
        <v>2</v>
      </c>
      <c r="O11" s="19">
        <v>50.54</v>
      </c>
      <c r="P11" s="22">
        <f t="shared" si="1"/>
        <v>75.81</v>
      </c>
      <c r="Q11" s="58">
        <v>10</v>
      </c>
      <c r="R11" s="22" t="s">
        <v>20</v>
      </c>
      <c r="S11" s="50"/>
      <c r="T11" s="22">
        <f t="shared" si="2"/>
        <v>438.02000000000004</v>
      </c>
      <c r="U11" s="58">
        <v>5</v>
      </c>
      <c r="V11" s="24" t="str">
        <f t="shared" si="3"/>
        <v>Weigel</v>
      </c>
      <c r="W11" s="24" t="str">
        <f t="shared" si="3"/>
        <v>Thomas</v>
      </c>
      <c r="X11" s="42" t="str">
        <f t="shared" si="3"/>
        <v>SC Borussia 1920 Friedr.</v>
      </c>
      <c r="Y11" s="26" t="str">
        <f t="shared" si="3"/>
        <v>LM</v>
      </c>
      <c r="Z11" s="19">
        <v>57</v>
      </c>
      <c r="AA11" s="19">
        <v>56.93</v>
      </c>
      <c r="AB11" s="46">
        <f t="shared" si="4"/>
        <v>113.93</v>
      </c>
      <c r="AC11" s="58">
        <v>8</v>
      </c>
      <c r="AD11" s="19">
        <v>84.88</v>
      </c>
      <c r="AE11" s="22">
        <f t="shared" si="5"/>
        <v>127.32</v>
      </c>
      <c r="AF11" s="58">
        <v>9</v>
      </c>
      <c r="AG11" s="22">
        <f t="shared" si="6"/>
        <v>679.27</v>
      </c>
      <c r="AH11" s="58">
        <v>7</v>
      </c>
      <c r="AI11" s="21">
        <v>90</v>
      </c>
      <c r="AJ11" s="54" t="s">
        <v>99</v>
      </c>
      <c r="AK11" s="19">
        <v>0</v>
      </c>
      <c r="AL11" s="22">
        <f>AK11*1.5</f>
        <v>0</v>
      </c>
      <c r="AM11" s="64"/>
      <c r="AN11" s="22">
        <f>SUM(AI11,AL11)</f>
        <v>90</v>
      </c>
      <c r="AO11" s="22">
        <f>AG11+AN11</f>
        <v>769.27</v>
      </c>
      <c r="AP11" s="58">
        <v>5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74" t="s">
        <v>38</v>
      </c>
      <c r="B12" s="74" t="s">
        <v>39</v>
      </c>
      <c r="C12" s="75" t="s">
        <v>28</v>
      </c>
      <c r="D12" s="76" t="s">
        <v>29</v>
      </c>
      <c r="E12" s="18">
        <v>95</v>
      </c>
      <c r="F12" s="55">
        <v>1</v>
      </c>
      <c r="G12" s="19">
        <v>41.39</v>
      </c>
      <c r="H12" s="20">
        <v>37.88</v>
      </c>
      <c r="I12" s="19">
        <f t="shared" si="0"/>
        <v>79.27000000000001</v>
      </c>
      <c r="J12" s="58">
        <v>10</v>
      </c>
      <c r="K12" s="8">
        <v>92</v>
      </c>
      <c r="L12" s="81">
        <v>7</v>
      </c>
      <c r="M12" s="21">
        <v>50</v>
      </c>
      <c r="N12" s="81">
        <v>10</v>
      </c>
      <c r="O12" s="19">
        <v>63.26</v>
      </c>
      <c r="P12" s="22">
        <f t="shared" si="1"/>
        <v>94.89</v>
      </c>
      <c r="Q12" s="58">
        <v>4</v>
      </c>
      <c r="R12" s="22"/>
      <c r="S12" s="50"/>
      <c r="T12" s="22">
        <f t="shared" si="2"/>
        <v>411.15999999999997</v>
      </c>
      <c r="U12" s="58">
        <v>9</v>
      </c>
      <c r="V12" s="24" t="str">
        <f t="shared" si="3"/>
        <v>Döhring</v>
      </c>
      <c r="W12" s="24" t="str">
        <f t="shared" si="3"/>
        <v>Alexander</v>
      </c>
      <c r="X12" s="42" t="str">
        <f t="shared" si="3"/>
        <v>LV Berlin - Brandenburg</v>
      </c>
      <c r="Y12" s="26" t="str">
        <f t="shared" si="3"/>
        <v>LM</v>
      </c>
      <c r="Z12" s="19">
        <v>56.99</v>
      </c>
      <c r="AA12" s="19">
        <v>54.5</v>
      </c>
      <c r="AB12" s="46">
        <f t="shared" si="4"/>
        <v>111.49000000000001</v>
      </c>
      <c r="AC12" s="58">
        <v>9</v>
      </c>
      <c r="AD12" s="19">
        <v>90.86</v>
      </c>
      <c r="AE12" s="22">
        <f t="shared" si="5"/>
        <v>136.29</v>
      </c>
      <c r="AF12" s="58">
        <v>7</v>
      </c>
      <c r="AG12" s="22">
        <f t="shared" si="6"/>
        <v>658.9399999999999</v>
      </c>
      <c r="AH12" s="58">
        <v>8</v>
      </c>
      <c r="AI12" s="21">
        <v>70</v>
      </c>
      <c r="AJ12" s="64" t="s">
        <v>101</v>
      </c>
      <c r="AK12" s="19">
        <v>89.97</v>
      </c>
      <c r="AL12" s="22">
        <f>AK12*1.5</f>
        <v>134.95499999999998</v>
      </c>
      <c r="AM12" s="64" t="s">
        <v>101</v>
      </c>
      <c r="AN12" s="22">
        <f>SUM(AI12,AL12)</f>
        <v>204.95499999999998</v>
      </c>
      <c r="AO12" s="22">
        <f>AG12+AN12</f>
        <v>863.895</v>
      </c>
      <c r="AP12" s="54">
        <v>3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74" t="s">
        <v>97</v>
      </c>
      <c r="B13" s="74" t="s">
        <v>98</v>
      </c>
      <c r="C13" s="75" t="s">
        <v>33</v>
      </c>
      <c r="D13" s="76" t="s">
        <v>29</v>
      </c>
      <c r="E13" s="18">
        <v>80</v>
      </c>
      <c r="F13" s="81">
        <v>9</v>
      </c>
      <c r="G13" s="19">
        <v>45.19</v>
      </c>
      <c r="H13" s="20">
        <v>44.41</v>
      </c>
      <c r="I13" s="19">
        <f t="shared" si="0"/>
        <v>89.6</v>
      </c>
      <c r="J13" s="58">
        <v>6</v>
      </c>
      <c r="K13" s="8">
        <v>86</v>
      </c>
      <c r="L13" s="81">
        <v>9</v>
      </c>
      <c r="M13" s="21">
        <v>65</v>
      </c>
      <c r="N13" s="81">
        <v>8</v>
      </c>
      <c r="O13" s="19">
        <v>65.87</v>
      </c>
      <c r="P13" s="22">
        <f t="shared" si="1"/>
        <v>98.805</v>
      </c>
      <c r="Q13" s="64">
        <v>3</v>
      </c>
      <c r="R13" s="22"/>
      <c r="S13" s="50"/>
      <c r="T13" s="22">
        <f t="shared" si="2"/>
        <v>419.40500000000003</v>
      </c>
      <c r="U13" s="58">
        <v>8</v>
      </c>
      <c r="V13" s="24" t="str">
        <f t="shared" si="3"/>
        <v>Heine</v>
      </c>
      <c r="W13" s="24" t="str">
        <f t="shared" si="3"/>
        <v>Jens</v>
      </c>
      <c r="X13" s="42" t="str">
        <f t="shared" si="3"/>
        <v>DAV Castingzentrum</v>
      </c>
      <c r="Y13" s="26" t="str">
        <f t="shared" si="3"/>
        <v>LM</v>
      </c>
      <c r="Z13" s="19">
        <v>51.32</v>
      </c>
      <c r="AA13" s="19">
        <v>49.61</v>
      </c>
      <c r="AB13" s="46">
        <f t="shared" si="4"/>
        <v>100.93</v>
      </c>
      <c r="AC13" s="58">
        <v>10</v>
      </c>
      <c r="AD13" s="19">
        <v>91.84</v>
      </c>
      <c r="AE13" s="22">
        <f t="shared" si="5"/>
        <v>137.76</v>
      </c>
      <c r="AF13" s="58">
        <v>6</v>
      </c>
      <c r="AG13" s="22">
        <f t="shared" si="6"/>
        <v>658.095</v>
      </c>
      <c r="AH13" s="58">
        <v>9</v>
      </c>
      <c r="AI13" s="21"/>
      <c r="AJ13" s="64"/>
      <c r="AK13" s="19"/>
      <c r="AL13" s="22"/>
      <c r="AM13" s="64"/>
      <c r="AN13" s="22"/>
      <c r="AO13" s="22"/>
      <c r="AP13" s="80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74" t="s">
        <v>40</v>
      </c>
      <c r="B14" s="74" t="s">
        <v>41</v>
      </c>
      <c r="C14" s="75" t="s">
        <v>32</v>
      </c>
      <c r="D14" s="76" t="s">
        <v>29</v>
      </c>
      <c r="E14" s="18">
        <v>80</v>
      </c>
      <c r="F14" s="81">
        <v>8</v>
      </c>
      <c r="G14" s="19">
        <v>42.63</v>
      </c>
      <c r="H14" s="20">
        <v>42.85</v>
      </c>
      <c r="I14" s="19">
        <f t="shared" si="0"/>
        <v>85.48</v>
      </c>
      <c r="J14" s="58">
        <v>9</v>
      </c>
      <c r="K14" s="8">
        <v>82</v>
      </c>
      <c r="L14" s="81">
        <v>10</v>
      </c>
      <c r="M14" s="21">
        <v>70</v>
      </c>
      <c r="N14" s="81">
        <v>7</v>
      </c>
      <c r="O14" s="19">
        <v>60.68</v>
      </c>
      <c r="P14" s="22">
        <f t="shared" si="1"/>
        <v>91.02</v>
      </c>
      <c r="Q14" s="58">
        <v>8</v>
      </c>
      <c r="R14" s="22" t="s">
        <v>20</v>
      </c>
      <c r="S14" s="50"/>
      <c r="T14" s="22">
        <f t="shared" si="2"/>
        <v>408.5</v>
      </c>
      <c r="U14" s="58">
        <v>10</v>
      </c>
      <c r="V14" s="24" t="str">
        <f t="shared" si="3"/>
        <v>Paege</v>
      </c>
      <c r="W14" s="24" t="str">
        <f t="shared" si="3"/>
        <v>Oliver</v>
      </c>
      <c r="X14" s="42" t="str">
        <f t="shared" si="3"/>
        <v>SC Borussia 1920 Friedr.</v>
      </c>
      <c r="Y14" s="26" t="str">
        <f t="shared" si="3"/>
        <v>LM</v>
      </c>
      <c r="Z14" s="19">
        <v>58.26</v>
      </c>
      <c r="AA14" s="19">
        <v>56.77</v>
      </c>
      <c r="AB14" s="46">
        <f t="shared" si="4"/>
        <v>115.03</v>
      </c>
      <c r="AC14" s="58">
        <v>6</v>
      </c>
      <c r="AD14" s="19">
        <v>82.85</v>
      </c>
      <c r="AE14" s="22">
        <f t="shared" si="5"/>
        <v>124.27499999999999</v>
      </c>
      <c r="AF14" s="58">
        <v>10</v>
      </c>
      <c r="AG14" s="22">
        <f t="shared" si="6"/>
        <v>647.805</v>
      </c>
      <c r="AH14" s="58">
        <v>10</v>
      </c>
      <c r="AI14" s="21">
        <v>5</v>
      </c>
      <c r="AJ14" s="58" t="s">
        <v>104</v>
      </c>
      <c r="AK14" s="19">
        <v>64.84</v>
      </c>
      <c r="AL14" s="22">
        <f>AK14*1.5</f>
        <v>97.26</v>
      </c>
      <c r="AM14" s="64" t="s">
        <v>103</v>
      </c>
      <c r="AN14" s="22">
        <f>SUM(AI14,AL14)</f>
        <v>102.26</v>
      </c>
      <c r="AO14" s="22">
        <f>AG14+AN14</f>
        <v>750.0649999999999</v>
      </c>
      <c r="AP14" s="58">
        <v>6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74"/>
      <c r="B15" s="74"/>
      <c r="C15" s="75"/>
      <c r="D15" s="76"/>
      <c r="E15" s="18"/>
      <c r="F15" s="37"/>
      <c r="G15" s="19"/>
      <c r="H15" s="20"/>
      <c r="I15" s="19"/>
      <c r="J15" s="49"/>
      <c r="L15" s="77"/>
      <c r="M15" s="21"/>
      <c r="N15" s="77"/>
      <c r="O15" s="19"/>
      <c r="P15" s="22"/>
      <c r="Q15" s="49"/>
      <c r="R15" s="22" t="s">
        <v>20</v>
      </c>
      <c r="S15" s="50" t="s">
        <v>20</v>
      </c>
      <c r="T15" s="22"/>
      <c r="U15" s="64"/>
      <c r="V15" s="24"/>
      <c r="W15" s="24"/>
      <c r="X15" s="42"/>
      <c r="Y15" s="26"/>
      <c r="Z15" s="19"/>
      <c r="AA15" s="19"/>
      <c r="AB15" s="46"/>
      <c r="AC15" s="64"/>
      <c r="AD15" s="19"/>
      <c r="AE15" s="22"/>
      <c r="AF15" s="49"/>
      <c r="AG15" s="22"/>
      <c r="AH15" s="64"/>
      <c r="AI15" s="21"/>
      <c r="AJ15" s="58"/>
      <c r="AK15" s="19"/>
      <c r="AL15" s="22"/>
      <c r="AM15" s="64"/>
      <c r="AN15" s="22"/>
      <c r="AO15" s="22"/>
      <c r="AP15" s="80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74"/>
      <c r="B16" s="74"/>
      <c r="C16" s="75"/>
      <c r="D16" s="76"/>
      <c r="E16" s="18"/>
      <c r="F16" s="37"/>
      <c r="G16" s="19"/>
      <c r="H16" s="20"/>
      <c r="I16" s="19"/>
      <c r="J16" s="49"/>
      <c r="L16" s="77"/>
      <c r="M16" s="21"/>
      <c r="N16" s="77"/>
      <c r="O16" s="19"/>
      <c r="P16" s="22"/>
      <c r="Q16" s="49"/>
      <c r="R16" s="22" t="s">
        <v>20</v>
      </c>
      <c r="S16" s="50"/>
      <c r="T16" s="22"/>
      <c r="U16" s="64"/>
      <c r="V16" s="24"/>
      <c r="W16" s="24"/>
      <c r="X16" s="42"/>
      <c r="Y16" s="26"/>
      <c r="Z16" s="19"/>
      <c r="AA16" s="19"/>
      <c r="AB16" s="46"/>
      <c r="AC16" s="64"/>
      <c r="AD16" s="19"/>
      <c r="AE16" s="22"/>
      <c r="AF16" s="49"/>
      <c r="AG16" s="22"/>
      <c r="AH16" s="64"/>
      <c r="AI16" s="21"/>
      <c r="AJ16" s="58"/>
      <c r="AK16" s="19"/>
      <c r="AL16" s="22"/>
      <c r="AM16" s="64"/>
      <c r="AN16" s="22"/>
      <c r="AO16" s="22"/>
      <c r="AP16" s="80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74" t="s">
        <v>51</v>
      </c>
      <c r="B17" s="74" t="s">
        <v>52</v>
      </c>
      <c r="C17" s="75" t="s">
        <v>33</v>
      </c>
      <c r="D17" s="76" t="s">
        <v>44</v>
      </c>
      <c r="E17" s="18">
        <v>100</v>
      </c>
      <c r="F17" s="55">
        <v>1</v>
      </c>
      <c r="G17" s="19">
        <v>38.18</v>
      </c>
      <c r="H17" s="20">
        <v>37.6</v>
      </c>
      <c r="I17" s="19">
        <f t="shared" si="0"/>
        <v>75.78</v>
      </c>
      <c r="J17" s="58">
        <v>7</v>
      </c>
      <c r="K17" s="8">
        <v>90</v>
      </c>
      <c r="L17" s="81">
        <v>4</v>
      </c>
      <c r="M17" s="21">
        <v>95</v>
      </c>
      <c r="N17" s="55">
        <v>1</v>
      </c>
      <c r="O17" s="19">
        <v>55.38</v>
      </c>
      <c r="P17" s="22">
        <f t="shared" si="1"/>
        <v>83.07000000000001</v>
      </c>
      <c r="Q17" s="58">
        <v>7</v>
      </c>
      <c r="R17" s="22" t="s">
        <v>20</v>
      </c>
      <c r="S17" s="50"/>
      <c r="T17" s="22">
        <f t="shared" si="2"/>
        <v>443.84999999999997</v>
      </c>
      <c r="U17" s="54">
        <v>1</v>
      </c>
      <c r="V17" s="24"/>
      <c r="W17" s="24"/>
      <c r="X17" s="42"/>
      <c r="Y17" s="26"/>
      <c r="Z17" s="19"/>
      <c r="AA17" s="19"/>
      <c r="AB17" s="46"/>
      <c r="AC17" s="64"/>
      <c r="AD17" s="19"/>
      <c r="AE17" s="22"/>
      <c r="AF17" s="64"/>
      <c r="AG17" s="22"/>
      <c r="AH17" s="64"/>
      <c r="AI17" s="21"/>
      <c r="AJ17" s="64"/>
      <c r="AK17" s="19"/>
      <c r="AL17" s="22"/>
      <c r="AM17" s="64"/>
      <c r="AN17" s="22"/>
      <c r="AO17" s="22"/>
      <c r="AP17" s="64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74" t="s">
        <v>42</v>
      </c>
      <c r="B18" s="74" t="s">
        <v>43</v>
      </c>
      <c r="C18" s="75" t="s">
        <v>33</v>
      </c>
      <c r="D18" s="76" t="s">
        <v>44</v>
      </c>
      <c r="E18" s="18">
        <v>85</v>
      </c>
      <c r="F18" s="77">
        <v>3</v>
      </c>
      <c r="G18" s="19">
        <v>45.64</v>
      </c>
      <c r="H18" s="20">
        <v>43.12</v>
      </c>
      <c r="I18" s="19">
        <f t="shared" si="0"/>
        <v>88.75999999999999</v>
      </c>
      <c r="J18" s="64">
        <v>3</v>
      </c>
      <c r="K18" s="8">
        <v>92</v>
      </c>
      <c r="L18" s="77">
        <v>3</v>
      </c>
      <c r="M18" s="21">
        <v>85</v>
      </c>
      <c r="N18" s="77">
        <v>2</v>
      </c>
      <c r="O18" s="19">
        <v>61.21</v>
      </c>
      <c r="P18" s="22">
        <f t="shared" si="1"/>
        <v>91.815</v>
      </c>
      <c r="Q18" s="64">
        <v>2</v>
      </c>
      <c r="R18" s="22" t="s">
        <v>20</v>
      </c>
      <c r="S18" s="50"/>
      <c r="T18" s="22">
        <f t="shared" si="2"/>
        <v>442.575</v>
      </c>
      <c r="U18" s="54">
        <v>2</v>
      </c>
      <c r="V18" s="24" t="str">
        <f aca="true" t="shared" si="7" ref="V18:Y24">A18</f>
        <v>Behlert</v>
      </c>
      <c r="W18" s="24" t="str">
        <f t="shared" si="7"/>
        <v>Detlef</v>
      </c>
      <c r="X18" s="42" t="str">
        <f t="shared" si="7"/>
        <v>DAV Castingzentrum</v>
      </c>
      <c r="Y18" s="26" t="str">
        <f t="shared" si="7"/>
        <v>S</v>
      </c>
      <c r="Z18" s="19">
        <v>51.75</v>
      </c>
      <c r="AA18" s="19">
        <v>47.19</v>
      </c>
      <c r="AB18" s="46">
        <f aca="true" t="shared" si="8" ref="AB18:AB24">SUM(Z18,AA18)</f>
        <v>98.94</v>
      </c>
      <c r="AC18" s="58">
        <v>5</v>
      </c>
      <c r="AD18" s="19">
        <v>93.85</v>
      </c>
      <c r="AE18" s="22">
        <f aca="true" t="shared" si="9" ref="AE18:AE24">AD18*1.5</f>
        <v>140.77499999999998</v>
      </c>
      <c r="AF18" s="54">
        <v>1</v>
      </c>
      <c r="AG18" s="22">
        <f aca="true" t="shared" si="10" ref="AG18:AG24">SUM(T18,AB18,AE18)</f>
        <v>682.29</v>
      </c>
      <c r="AH18" s="54">
        <v>1</v>
      </c>
      <c r="AI18" s="21">
        <v>50</v>
      </c>
      <c r="AJ18" s="58" t="s">
        <v>103</v>
      </c>
      <c r="AK18" s="19">
        <v>92.88</v>
      </c>
      <c r="AL18" s="22">
        <f>AK18*1.5</f>
        <v>139.32</v>
      </c>
      <c r="AM18" s="64" t="s">
        <v>100</v>
      </c>
      <c r="AN18" s="22">
        <f>SUM(AI18,AL18)</f>
        <v>189.32</v>
      </c>
      <c r="AO18" s="22">
        <f>AG18+AN18</f>
        <v>871.6099999999999</v>
      </c>
      <c r="AP18" s="54">
        <v>2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74" t="s">
        <v>45</v>
      </c>
      <c r="B19" s="74" t="s">
        <v>46</v>
      </c>
      <c r="C19" s="75" t="s">
        <v>32</v>
      </c>
      <c r="D19" s="76" t="s">
        <v>44</v>
      </c>
      <c r="E19" s="18">
        <v>95</v>
      </c>
      <c r="F19" s="77">
        <v>2</v>
      </c>
      <c r="G19" s="19">
        <v>45.19</v>
      </c>
      <c r="H19" s="20">
        <v>44.13</v>
      </c>
      <c r="I19" s="19">
        <f t="shared" si="0"/>
        <v>89.32</v>
      </c>
      <c r="J19" s="58">
        <v>4</v>
      </c>
      <c r="K19" s="8">
        <v>94</v>
      </c>
      <c r="L19" s="77">
        <v>2</v>
      </c>
      <c r="M19" s="21">
        <v>55</v>
      </c>
      <c r="N19" s="81">
        <v>8</v>
      </c>
      <c r="O19" s="19">
        <v>57.67</v>
      </c>
      <c r="P19" s="22">
        <f t="shared" si="1"/>
        <v>86.505</v>
      </c>
      <c r="Q19" s="64">
        <v>3</v>
      </c>
      <c r="R19" s="22" t="s">
        <v>20</v>
      </c>
      <c r="S19" s="50"/>
      <c r="T19" s="22">
        <f t="shared" si="2"/>
        <v>419.825</v>
      </c>
      <c r="U19" s="54">
        <v>3</v>
      </c>
      <c r="V19" s="24" t="str">
        <f t="shared" si="7"/>
        <v>Oelke</v>
      </c>
      <c r="W19" s="24" t="str">
        <f t="shared" si="7"/>
        <v>Heinz</v>
      </c>
      <c r="X19" s="42" t="str">
        <f t="shared" si="7"/>
        <v>SC Borussia 1920 Friedr.</v>
      </c>
      <c r="Y19" s="26" t="str">
        <f t="shared" si="7"/>
        <v>S</v>
      </c>
      <c r="Z19" s="19">
        <v>61.45</v>
      </c>
      <c r="AA19" s="19">
        <v>59.51</v>
      </c>
      <c r="AB19" s="46">
        <f t="shared" si="8"/>
        <v>120.96000000000001</v>
      </c>
      <c r="AC19" s="54">
        <v>1</v>
      </c>
      <c r="AD19" s="19">
        <v>92.7</v>
      </c>
      <c r="AE19" s="22">
        <f t="shared" si="9"/>
        <v>139.05</v>
      </c>
      <c r="AF19" s="64">
        <v>2</v>
      </c>
      <c r="AG19" s="22">
        <f t="shared" si="10"/>
        <v>679.835</v>
      </c>
      <c r="AH19" s="54">
        <v>2</v>
      </c>
      <c r="AI19" s="21"/>
      <c r="AJ19" s="64"/>
      <c r="AK19" s="19"/>
      <c r="AL19" s="22"/>
      <c r="AM19" s="64"/>
      <c r="AN19" s="22"/>
      <c r="AO19" s="22"/>
      <c r="AP19" s="80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74" t="s">
        <v>107</v>
      </c>
      <c r="B20" s="74" t="s">
        <v>108</v>
      </c>
      <c r="C20" s="75" t="s">
        <v>75</v>
      </c>
      <c r="D20" s="76" t="s">
        <v>44</v>
      </c>
      <c r="E20" s="18">
        <v>75</v>
      </c>
      <c r="F20" s="81">
        <v>4</v>
      </c>
      <c r="G20" s="19">
        <v>48.41</v>
      </c>
      <c r="H20" s="20">
        <v>44.98</v>
      </c>
      <c r="I20" s="19">
        <f t="shared" si="0"/>
        <v>93.38999999999999</v>
      </c>
      <c r="J20" s="54">
        <v>1</v>
      </c>
      <c r="K20" s="8">
        <v>72</v>
      </c>
      <c r="L20" s="81">
        <v>7</v>
      </c>
      <c r="M20" s="21">
        <v>65</v>
      </c>
      <c r="N20" s="81">
        <v>5</v>
      </c>
      <c r="O20" s="19">
        <v>61.52</v>
      </c>
      <c r="P20" s="22">
        <f t="shared" si="1"/>
        <v>92.28</v>
      </c>
      <c r="Q20" s="54">
        <v>1</v>
      </c>
      <c r="R20" s="22"/>
      <c r="S20" s="50"/>
      <c r="T20" s="22">
        <f t="shared" si="2"/>
        <v>397.66999999999996</v>
      </c>
      <c r="U20" s="58">
        <v>4</v>
      </c>
      <c r="V20" s="24" t="str">
        <f t="shared" si="7"/>
        <v>Bartelt</v>
      </c>
      <c r="W20" s="24" t="str">
        <f t="shared" si="7"/>
        <v>Wolfgang</v>
      </c>
      <c r="X20" s="42" t="str">
        <f t="shared" si="7"/>
        <v>SAV Süd Tempelhof</v>
      </c>
      <c r="Y20" s="26" t="str">
        <f t="shared" si="7"/>
        <v>S</v>
      </c>
      <c r="Z20" s="19">
        <v>53.57</v>
      </c>
      <c r="AA20" s="19">
        <v>50.55</v>
      </c>
      <c r="AB20" s="46">
        <f t="shared" si="8"/>
        <v>104.12</v>
      </c>
      <c r="AC20" s="58">
        <v>4</v>
      </c>
      <c r="AD20" s="19">
        <v>80.65</v>
      </c>
      <c r="AE20" s="22">
        <f t="shared" si="9"/>
        <v>120.97500000000001</v>
      </c>
      <c r="AF20" s="58">
        <v>6</v>
      </c>
      <c r="AG20" s="22">
        <f t="shared" si="10"/>
        <v>622.765</v>
      </c>
      <c r="AH20" s="54">
        <v>3</v>
      </c>
      <c r="AI20" s="21"/>
      <c r="AJ20" s="64"/>
      <c r="AK20" s="19"/>
      <c r="AL20" s="22"/>
      <c r="AM20" s="64"/>
      <c r="AN20" s="22"/>
      <c r="AO20" s="22"/>
      <c r="AP20" s="80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74" t="s">
        <v>55</v>
      </c>
      <c r="B21" s="74" t="s">
        <v>54</v>
      </c>
      <c r="C21" s="75" t="s">
        <v>32</v>
      </c>
      <c r="D21" s="76" t="s">
        <v>44</v>
      </c>
      <c r="E21" s="18">
        <v>50</v>
      </c>
      <c r="F21" s="81">
        <v>7</v>
      </c>
      <c r="G21" s="19">
        <v>46.58</v>
      </c>
      <c r="H21" s="20">
        <v>45.31</v>
      </c>
      <c r="I21" s="19">
        <f t="shared" si="0"/>
        <v>91.89</v>
      </c>
      <c r="J21" s="64">
        <v>2</v>
      </c>
      <c r="K21" s="8">
        <v>96</v>
      </c>
      <c r="L21" s="55">
        <v>1</v>
      </c>
      <c r="M21" s="21">
        <v>70</v>
      </c>
      <c r="N21" s="77">
        <v>3</v>
      </c>
      <c r="O21" s="19">
        <v>56.65</v>
      </c>
      <c r="P21" s="22">
        <f t="shared" si="1"/>
        <v>84.975</v>
      </c>
      <c r="Q21" s="58">
        <v>5</v>
      </c>
      <c r="R21" s="22" t="s">
        <v>20</v>
      </c>
      <c r="S21" s="50"/>
      <c r="T21" s="22">
        <f t="shared" si="2"/>
        <v>392.865</v>
      </c>
      <c r="U21" s="58">
        <v>5</v>
      </c>
      <c r="V21" s="24" t="str">
        <f t="shared" si="7"/>
        <v>Nowak</v>
      </c>
      <c r="W21" s="24" t="str">
        <f t="shared" si="7"/>
        <v>Lutz</v>
      </c>
      <c r="X21" s="42" t="str">
        <f t="shared" si="7"/>
        <v>SC Borussia 1920 Friedr.</v>
      </c>
      <c r="Y21" s="26" t="str">
        <f t="shared" si="7"/>
        <v>S</v>
      </c>
      <c r="Z21" s="19">
        <v>49.08</v>
      </c>
      <c r="AA21" s="19">
        <v>46.02</v>
      </c>
      <c r="AB21" s="46">
        <f t="shared" si="8"/>
        <v>95.1</v>
      </c>
      <c r="AC21" s="58">
        <v>6</v>
      </c>
      <c r="AD21" s="19">
        <v>85.14</v>
      </c>
      <c r="AE21" s="22">
        <f t="shared" si="9"/>
        <v>127.71000000000001</v>
      </c>
      <c r="AF21" s="58">
        <v>5</v>
      </c>
      <c r="AG21" s="22">
        <f t="shared" si="10"/>
        <v>615.6750000000001</v>
      </c>
      <c r="AH21" s="58">
        <v>4</v>
      </c>
      <c r="AI21" s="21">
        <v>65</v>
      </c>
      <c r="AJ21" s="58" t="s">
        <v>102</v>
      </c>
      <c r="AK21" s="19">
        <v>68.57</v>
      </c>
      <c r="AL21" s="22">
        <f>AK21*1.5</f>
        <v>102.85499999999999</v>
      </c>
      <c r="AM21" s="64" t="s">
        <v>102</v>
      </c>
      <c r="AN21" s="22">
        <f>SUM(AI21,AL21)</f>
        <v>167.855</v>
      </c>
      <c r="AO21" s="22">
        <f>AG21+AN21</f>
        <v>783.5300000000001</v>
      </c>
      <c r="AP21" s="58">
        <v>4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74" t="s">
        <v>47</v>
      </c>
      <c r="B22" s="74" t="s">
        <v>48</v>
      </c>
      <c r="C22" s="75" t="s">
        <v>28</v>
      </c>
      <c r="D22" s="76" t="s">
        <v>44</v>
      </c>
      <c r="E22" s="18">
        <v>55</v>
      </c>
      <c r="F22" s="81">
        <v>6</v>
      </c>
      <c r="G22" s="19">
        <v>43.54</v>
      </c>
      <c r="H22" s="20">
        <v>43.48</v>
      </c>
      <c r="I22" s="19">
        <f t="shared" si="0"/>
        <v>87.02</v>
      </c>
      <c r="J22" s="58">
        <v>5</v>
      </c>
      <c r="K22" s="8">
        <v>84</v>
      </c>
      <c r="L22" s="81">
        <v>6</v>
      </c>
      <c r="M22" s="21">
        <v>60</v>
      </c>
      <c r="N22" s="81">
        <v>7</v>
      </c>
      <c r="O22" s="19">
        <v>52.17</v>
      </c>
      <c r="P22" s="22">
        <f t="shared" si="1"/>
        <v>78.255</v>
      </c>
      <c r="Q22" s="58">
        <v>8</v>
      </c>
      <c r="R22" s="22" t="s">
        <v>20</v>
      </c>
      <c r="S22" s="50"/>
      <c r="T22" s="22">
        <f t="shared" si="2"/>
        <v>364.275</v>
      </c>
      <c r="U22" s="58">
        <v>7</v>
      </c>
      <c r="V22" s="24" t="str">
        <f t="shared" si="7"/>
        <v>Goddäus</v>
      </c>
      <c r="W22" s="24" t="str">
        <f t="shared" si="7"/>
        <v>Erich</v>
      </c>
      <c r="X22" s="42" t="str">
        <f t="shared" si="7"/>
        <v>LV Berlin - Brandenburg</v>
      </c>
      <c r="Y22" s="26" t="str">
        <f t="shared" si="7"/>
        <v>S</v>
      </c>
      <c r="Z22" s="19">
        <v>59.36</v>
      </c>
      <c r="AA22" s="19">
        <v>58.6</v>
      </c>
      <c r="AB22" s="46">
        <f t="shared" si="8"/>
        <v>117.96000000000001</v>
      </c>
      <c r="AC22" s="64">
        <v>3</v>
      </c>
      <c r="AD22" s="19">
        <v>87.34</v>
      </c>
      <c r="AE22" s="22">
        <f t="shared" si="9"/>
        <v>131.01</v>
      </c>
      <c r="AF22" s="64">
        <v>3</v>
      </c>
      <c r="AG22" s="22">
        <f t="shared" si="10"/>
        <v>613.245</v>
      </c>
      <c r="AH22" s="58">
        <v>5</v>
      </c>
      <c r="AI22" s="21"/>
      <c r="AJ22" s="58"/>
      <c r="AK22" s="19"/>
      <c r="AL22" s="22"/>
      <c r="AM22" s="64"/>
      <c r="AN22" s="22"/>
      <c r="AO22" s="22"/>
      <c r="AP22" s="80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74" t="s">
        <v>57</v>
      </c>
      <c r="B23" s="74" t="s">
        <v>58</v>
      </c>
      <c r="C23" s="75" t="s">
        <v>33</v>
      </c>
      <c r="D23" s="76" t="s">
        <v>44</v>
      </c>
      <c r="E23" s="18">
        <v>60</v>
      </c>
      <c r="F23" s="81">
        <v>5</v>
      </c>
      <c r="G23" s="19">
        <v>38.19</v>
      </c>
      <c r="H23" s="20">
        <v>36.85</v>
      </c>
      <c r="I23" s="19">
        <f t="shared" si="0"/>
        <v>75.03999999999999</v>
      </c>
      <c r="J23" s="58">
        <v>6</v>
      </c>
      <c r="K23" s="8">
        <v>88</v>
      </c>
      <c r="L23" s="81">
        <v>5</v>
      </c>
      <c r="M23" s="21">
        <v>70</v>
      </c>
      <c r="N23" s="81">
        <v>4</v>
      </c>
      <c r="O23" s="19">
        <v>56.17</v>
      </c>
      <c r="P23" s="22">
        <f t="shared" si="1"/>
        <v>84.255</v>
      </c>
      <c r="Q23" s="58">
        <v>6</v>
      </c>
      <c r="R23" s="22"/>
      <c r="S23" s="50"/>
      <c r="T23" s="22">
        <f t="shared" si="2"/>
        <v>377.29499999999996</v>
      </c>
      <c r="U23" s="58">
        <v>6</v>
      </c>
      <c r="V23" s="24" t="str">
        <f t="shared" si="7"/>
        <v>Patt</v>
      </c>
      <c r="W23" s="24" t="str">
        <f t="shared" si="7"/>
        <v>Friedrich</v>
      </c>
      <c r="X23" s="42" t="str">
        <f t="shared" si="7"/>
        <v>DAV Castingzentrum</v>
      </c>
      <c r="Y23" s="26" t="str">
        <f t="shared" si="7"/>
        <v>S</v>
      </c>
      <c r="Z23" s="19">
        <v>34.25</v>
      </c>
      <c r="AA23" s="19">
        <v>33.09</v>
      </c>
      <c r="AB23" s="46">
        <f t="shared" si="8"/>
        <v>67.34</v>
      </c>
      <c r="AC23" s="58">
        <v>7</v>
      </c>
      <c r="AD23" s="19">
        <v>86.86</v>
      </c>
      <c r="AE23" s="22">
        <f t="shared" si="9"/>
        <v>130.29</v>
      </c>
      <c r="AF23" s="58">
        <v>4</v>
      </c>
      <c r="AG23" s="22">
        <f t="shared" si="10"/>
        <v>574.925</v>
      </c>
      <c r="AH23" s="58">
        <v>6</v>
      </c>
      <c r="AI23" s="21"/>
      <c r="AJ23" s="64"/>
      <c r="AK23" s="19"/>
      <c r="AL23" s="22"/>
      <c r="AM23" s="64"/>
      <c r="AN23" s="22"/>
      <c r="AO23" s="22"/>
      <c r="AP23" s="64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74" t="s">
        <v>49</v>
      </c>
      <c r="B24" s="74" t="s">
        <v>50</v>
      </c>
      <c r="C24" s="75" t="s">
        <v>32</v>
      </c>
      <c r="D24" s="76" t="s">
        <v>44</v>
      </c>
      <c r="E24" s="18">
        <v>25</v>
      </c>
      <c r="F24" s="81">
        <v>9</v>
      </c>
      <c r="G24" s="19">
        <v>29.4</v>
      </c>
      <c r="H24" s="20">
        <v>25.17</v>
      </c>
      <c r="I24" s="19">
        <f t="shared" si="0"/>
        <v>54.57</v>
      </c>
      <c r="J24" s="58">
        <v>9</v>
      </c>
      <c r="K24" s="8">
        <v>52</v>
      </c>
      <c r="L24" s="81">
        <v>9</v>
      </c>
      <c r="M24" s="21">
        <v>55</v>
      </c>
      <c r="N24" s="81">
        <v>9</v>
      </c>
      <c r="O24" s="19">
        <v>46.78</v>
      </c>
      <c r="P24" s="22">
        <f t="shared" si="1"/>
        <v>70.17</v>
      </c>
      <c r="Q24" s="58">
        <v>9</v>
      </c>
      <c r="R24" s="22" t="s">
        <v>20</v>
      </c>
      <c r="S24" s="50"/>
      <c r="T24" s="22">
        <f t="shared" si="2"/>
        <v>256.74</v>
      </c>
      <c r="U24" s="58">
        <v>9</v>
      </c>
      <c r="V24" s="24" t="str">
        <f t="shared" si="7"/>
        <v>Gath</v>
      </c>
      <c r="W24" s="24" t="str">
        <f t="shared" si="7"/>
        <v>Ralf</v>
      </c>
      <c r="X24" s="42" t="str">
        <f t="shared" si="7"/>
        <v>SC Borussia 1920 Friedr.</v>
      </c>
      <c r="Y24" s="26" t="str">
        <f t="shared" si="7"/>
        <v>S</v>
      </c>
      <c r="Z24" s="19">
        <v>60.57</v>
      </c>
      <c r="AA24" s="19">
        <v>58.09</v>
      </c>
      <c r="AB24" s="46">
        <f t="shared" si="8"/>
        <v>118.66</v>
      </c>
      <c r="AC24" s="64">
        <v>2</v>
      </c>
      <c r="AD24" s="19">
        <v>60.64</v>
      </c>
      <c r="AE24" s="22">
        <f t="shared" si="9"/>
        <v>90.96000000000001</v>
      </c>
      <c r="AF24" s="58">
        <v>7</v>
      </c>
      <c r="AG24" s="22">
        <f t="shared" si="10"/>
        <v>466.36</v>
      </c>
      <c r="AH24" s="58">
        <v>7</v>
      </c>
      <c r="AI24" s="21"/>
      <c r="AJ24" s="64"/>
      <c r="AK24" s="19"/>
      <c r="AL24" s="22"/>
      <c r="AM24" s="64"/>
      <c r="AN24" s="22"/>
      <c r="AO24" s="22"/>
      <c r="AP24" s="80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74" t="s">
        <v>56</v>
      </c>
      <c r="B25" s="74" t="s">
        <v>52</v>
      </c>
      <c r="C25" s="75" t="s">
        <v>33</v>
      </c>
      <c r="D25" s="76" t="s">
        <v>44</v>
      </c>
      <c r="E25" s="18">
        <v>40</v>
      </c>
      <c r="F25" s="81">
        <v>8</v>
      </c>
      <c r="G25" s="19">
        <v>31.87</v>
      </c>
      <c r="H25" s="20">
        <v>31.06</v>
      </c>
      <c r="I25" s="19">
        <f t="shared" si="0"/>
        <v>62.93</v>
      </c>
      <c r="J25" s="58">
        <v>8</v>
      </c>
      <c r="K25" s="8">
        <v>66</v>
      </c>
      <c r="L25" s="81">
        <v>8</v>
      </c>
      <c r="M25" s="21">
        <v>60</v>
      </c>
      <c r="N25" s="81">
        <v>6</v>
      </c>
      <c r="O25" s="19">
        <v>56.66</v>
      </c>
      <c r="P25" s="22">
        <f t="shared" si="1"/>
        <v>84.99</v>
      </c>
      <c r="Q25" s="58">
        <v>4</v>
      </c>
      <c r="R25" s="22"/>
      <c r="S25" s="50"/>
      <c r="T25" s="22">
        <f t="shared" si="2"/>
        <v>313.92</v>
      </c>
      <c r="U25" s="58">
        <v>8</v>
      </c>
      <c r="V25" s="24"/>
      <c r="W25" s="24"/>
      <c r="X25" s="42"/>
      <c r="Y25" s="26"/>
      <c r="Z25" s="19"/>
      <c r="AA25" s="19"/>
      <c r="AB25" s="46"/>
      <c r="AC25" s="64"/>
      <c r="AD25" s="19"/>
      <c r="AE25" s="22"/>
      <c r="AF25" s="64"/>
      <c r="AG25" s="22"/>
      <c r="AH25" s="64"/>
      <c r="AI25" s="21"/>
      <c r="AJ25" s="64"/>
      <c r="AK25" s="19"/>
      <c r="AL25" s="22"/>
      <c r="AM25" s="64"/>
      <c r="AN25" s="22"/>
      <c r="AO25" s="22"/>
      <c r="AP25" s="64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74"/>
      <c r="B26" s="74"/>
      <c r="C26" s="75"/>
      <c r="D26" s="76"/>
      <c r="E26" s="18"/>
      <c r="F26" s="37"/>
      <c r="G26" s="19"/>
      <c r="H26" s="20"/>
      <c r="I26" s="19"/>
      <c r="J26" s="49"/>
      <c r="L26" s="77"/>
      <c r="M26" s="21"/>
      <c r="N26" s="77"/>
      <c r="O26" s="19"/>
      <c r="P26" s="22"/>
      <c r="Q26" s="49"/>
      <c r="R26" s="22"/>
      <c r="S26" s="50"/>
      <c r="T26" s="22"/>
      <c r="U26" s="64"/>
      <c r="V26" s="24"/>
      <c r="W26" s="24"/>
      <c r="X26" s="42"/>
      <c r="Y26" s="26"/>
      <c r="Z26" s="19"/>
      <c r="AA26" s="19"/>
      <c r="AB26" s="46"/>
      <c r="AC26" s="64"/>
      <c r="AD26" s="19"/>
      <c r="AE26" s="22"/>
      <c r="AF26" s="49"/>
      <c r="AG26" s="22"/>
      <c r="AH26" s="64"/>
      <c r="AI26" s="21"/>
      <c r="AJ26" s="64"/>
      <c r="AK26" s="19"/>
      <c r="AL26" s="22"/>
      <c r="AM26" s="64"/>
      <c r="AN26" s="22"/>
      <c r="AO26" s="22"/>
      <c r="AP26" s="64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74"/>
      <c r="B27" s="74"/>
      <c r="C27" s="75"/>
      <c r="D27" s="76"/>
      <c r="E27" s="18"/>
      <c r="F27" s="37"/>
      <c r="G27" s="19"/>
      <c r="H27" s="20"/>
      <c r="I27" s="19"/>
      <c r="J27" s="49"/>
      <c r="L27" s="77"/>
      <c r="M27" s="21"/>
      <c r="N27" s="77"/>
      <c r="O27" s="19"/>
      <c r="P27" s="22"/>
      <c r="Q27" s="49"/>
      <c r="R27" s="22"/>
      <c r="S27" s="50"/>
      <c r="T27" s="22"/>
      <c r="U27" s="64"/>
      <c r="V27" s="24"/>
      <c r="W27" s="24"/>
      <c r="X27" s="42"/>
      <c r="Y27" s="26"/>
      <c r="Z27" s="19"/>
      <c r="AA27" s="19"/>
      <c r="AB27" s="46"/>
      <c r="AC27" s="64"/>
      <c r="AD27" s="19"/>
      <c r="AE27" s="22"/>
      <c r="AF27" s="49"/>
      <c r="AG27" s="22"/>
      <c r="AH27" s="64"/>
      <c r="AI27" s="21"/>
      <c r="AJ27" s="64"/>
      <c r="AK27" s="19"/>
      <c r="AL27" s="22"/>
      <c r="AM27" s="64"/>
      <c r="AN27" s="22"/>
      <c r="AO27" s="22"/>
      <c r="AP27" s="6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74"/>
      <c r="B28" s="74"/>
      <c r="C28" s="75"/>
      <c r="D28" s="76"/>
      <c r="E28" s="18"/>
      <c r="F28" s="37"/>
      <c r="G28" s="19"/>
      <c r="H28" s="20"/>
      <c r="I28" s="19"/>
      <c r="J28" s="49"/>
      <c r="L28" s="77"/>
      <c r="M28" s="21"/>
      <c r="N28" s="77"/>
      <c r="O28" s="19"/>
      <c r="P28" s="22"/>
      <c r="Q28" s="49"/>
      <c r="R28" s="22"/>
      <c r="S28" s="50"/>
      <c r="T28" s="22"/>
      <c r="U28" s="64"/>
      <c r="V28" s="24"/>
      <c r="W28" s="24"/>
      <c r="X28" s="42"/>
      <c r="Y28" s="26"/>
      <c r="Z28" s="19"/>
      <c r="AA28" s="19"/>
      <c r="AB28" s="46"/>
      <c r="AC28" s="64"/>
      <c r="AD28" s="19"/>
      <c r="AE28" s="22"/>
      <c r="AF28" s="49"/>
      <c r="AG28" s="22"/>
      <c r="AH28" s="64"/>
      <c r="AI28" s="21"/>
      <c r="AJ28" s="64"/>
      <c r="AK28" s="19"/>
      <c r="AL28" s="22"/>
      <c r="AM28" s="64"/>
      <c r="AN28" s="22"/>
      <c r="AO28" s="22"/>
      <c r="AP28" s="64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74"/>
      <c r="B29" s="74"/>
      <c r="C29" s="75"/>
      <c r="D29" s="76"/>
      <c r="E29" s="18"/>
      <c r="F29" s="37"/>
      <c r="G29" s="19"/>
      <c r="H29" s="20"/>
      <c r="I29" s="19"/>
      <c r="J29" s="49"/>
      <c r="L29" s="77"/>
      <c r="M29" s="21"/>
      <c r="N29" s="77"/>
      <c r="O29" s="19"/>
      <c r="P29" s="22"/>
      <c r="Q29" s="49"/>
      <c r="R29" s="22"/>
      <c r="S29" s="50"/>
      <c r="T29" s="22"/>
      <c r="U29" s="64"/>
      <c r="V29" s="24"/>
      <c r="W29" s="24"/>
      <c r="X29" s="42"/>
      <c r="Y29" s="26"/>
      <c r="Z29" s="19"/>
      <c r="AA29" s="19"/>
      <c r="AB29" s="46"/>
      <c r="AC29" s="64"/>
      <c r="AD29" s="19"/>
      <c r="AE29" s="22"/>
      <c r="AF29" s="49"/>
      <c r="AG29" s="22"/>
      <c r="AH29" s="64"/>
      <c r="AI29" s="21"/>
      <c r="AJ29" s="64"/>
      <c r="AK29" s="19"/>
      <c r="AL29" s="22"/>
      <c r="AM29" s="64"/>
      <c r="AN29" s="22"/>
      <c r="AO29" s="22"/>
      <c r="AP29" s="6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74"/>
      <c r="B30" s="74"/>
      <c r="C30" s="75"/>
      <c r="D30" s="76"/>
      <c r="E30" s="18"/>
      <c r="F30" s="37"/>
      <c r="G30" s="19"/>
      <c r="H30" s="20"/>
      <c r="I30" s="19"/>
      <c r="J30" s="49"/>
      <c r="L30" s="77"/>
      <c r="M30" s="21"/>
      <c r="N30" s="77"/>
      <c r="O30" s="19"/>
      <c r="P30" s="22"/>
      <c r="Q30" s="49"/>
      <c r="R30" s="22"/>
      <c r="S30" s="50"/>
      <c r="T30" s="22"/>
      <c r="U30" s="64"/>
      <c r="V30" s="24"/>
      <c r="W30" s="24"/>
      <c r="X30" s="42"/>
      <c r="Y30" s="26"/>
      <c r="Z30" s="19"/>
      <c r="AA30" s="19"/>
      <c r="AB30" s="46"/>
      <c r="AC30" s="64"/>
      <c r="AD30" s="19"/>
      <c r="AE30" s="22"/>
      <c r="AF30" s="49"/>
      <c r="AG30" s="22"/>
      <c r="AH30" s="64"/>
      <c r="AI30" s="21"/>
      <c r="AJ30" s="64"/>
      <c r="AK30" s="19"/>
      <c r="AL30" s="22"/>
      <c r="AM30" s="64"/>
      <c r="AN30" s="22"/>
      <c r="AO30" s="22"/>
      <c r="AP30" s="64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74"/>
      <c r="B31" s="74"/>
      <c r="C31" s="75"/>
      <c r="D31" s="76"/>
      <c r="E31" s="18"/>
      <c r="F31" s="37"/>
      <c r="G31" s="19"/>
      <c r="H31" s="20"/>
      <c r="I31" s="19"/>
      <c r="J31" s="49"/>
      <c r="L31" s="77"/>
      <c r="M31" s="21"/>
      <c r="N31" s="77"/>
      <c r="O31" s="19"/>
      <c r="P31" s="22"/>
      <c r="Q31" s="49"/>
      <c r="R31" s="22"/>
      <c r="S31" s="50"/>
      <c r="T31" s="22"/>
      <c r="U31" s="64"/>
      <c r="V31" s="24"/>
      <c r="W31" s="24"/>
      <c r="X31" s="42"/>
      <c r="Y31" s="26"/>
      <c r="Z31" s="19"/>
      <c r="AA31" s="19"/>
      <c r="AB31" s="46"/>
      <c r="AC31" s="64"/>
      <c r="AD31" s="19"/>
      <c r="AE31" s="22"/>
      <c r="AF31" s="49"/>
      <c r="AG31" s="22"/>
      <c r="AH31" s="64"/>
      <c r="AI31" s="21"/>
      <c r="AJ31" s="64"/>
      <c r="AK31" s="19"/>
      <c r="AL31" s="22"/>
      <c r="AM31" s="64"/>
      <c r="AN31" s="22"/>
      <c r="AO31" s="22"/>
      <c r="AP31" s="6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28"/>
  <sheetViews>
    <sheetView workbookViewId="0" topLeftCell="C1">
      <selection activeCell="AS9" sqref="AS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6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6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"/>
      <c r="P1" s="11"/>
      <c r="Q1" s="14"/>
      <c r="R1" s="12" t="s">
        <v>20</v>
      </c>
      <c r="S1" s="51"/>
      <c r="U1" s="65"/>
      <c r="V1" s="92" t="str">
        <f>A1</f>
        <v>Ergebnisliste Berliner Meisterschaften im Castingsport vom 18. - 19. Juni 2005 Scharnweberstraße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14"/>
      <c r="AK1" s="10"/>
      <c r="AL1" s="11"/>
      <c r="AM1" s="14"/>
      <c r="AN1" s="11"/>
      <c r="AO1" s="12" t="s">
        <v>20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5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M2" s="14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93" t="s">
        <v>4</v>
      </c>
      <c r="F3" s="95"/>
      <c r="G3" s="84" t="s">
        <v>5</v>
      </c>
      <c r="H3" s="96"/>
      <c r="I3" s="96"/>
      <c r="J3" s="95"/>
      <c r="K3" s="93" t="s">
        <v>15</v>
      </c>
      <c r="L3" s="95"/>
      <c r="M3" s="93" t="s">
        <v>25</v>
      </c>
      <c r="N3" s="94"/>
      <c r="O3" s="84" t="s">
        <v>24</v>
      </c>
      <c r="P3" s="85"/>
      <c r="Q3" s="86"/>
      <c r="R3" s="87" t="s">
        <v>6</v>
      </c>
      <c r="S3" s="88"/>
      <c r="T3" s="90" t="s">
        <v>7</v>
      </c>
      <c r="U3" s="91"/>
      <c r="V3" s="24" t="s">
        <v>0</v>
      </c>
      <c r="W3" s="24" t="s">
        <v>1</v>
      </c>
      <c r="X3" s="42" t="s">
        <v>2</v>
      </c>
      <c r="Y3" s="31" t="s">
        <v>3</v>
      </c>
      <c r="Z3" s="84" t="s">
        <v>87</v>
      </c>
      <c r="AA3" s="85"/>
      <c r="AB3" s="85"/>
      <c r="AC3" s="86"/>
      <c r="AD3" s="84" t="s">
        <v>8</v>
      </c>
      <c r="AE3" s="85"/>
      <c r="AF3" s="86"/>
      <c r="AG3" s="87" t="s">
        <v>9</v>
      </c>
      <c r="AH3" s="88"/>
      <c r="AI3" s="93" t="s">
        <v>22</v>
      </c>
      <c r="AJ3" s="94"/>
      <c r="AK3" s="84" t="s">
        <v>10</v>
      </c>
      <c r="AL3" s="85"/>
      <c r="AM3" s="86"/>
      <c r="AN3" s="28" t="s">
        <v>11</v>
      </c>
      <c r="AO3" s="87" t="s">
        <v>21</v>
      </c>
      <c r="AP3" s="88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4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8" t="s">
        <v>23</v>
      </c>
      <c r="R4" s="28"/>
      <c r="S4" s="39" t="s">
        <v>23</v>
      </c>
      <c r="U4" s="48" t="s">
        <v>23</v>
      </c>
      <c r="X4" s="42"/>
      <c r="Y4" s="31"/>
      <c r="Z4" s="35" t="s">
        <v>12</v>
      </c>
      <c r="AA4" s="35" t="s">
        <v>13</v>
      </c>
      <c r="AB4" s="45" t="s">
        <v>14</v>
      </c>
      <c r="AC4" s="48" t="s">
        <v>23</v>
      </c>
      <c r="AD4" s="35" t="s">
        <v>17</v>
      </c>
      <c r="AE4" s="24" t="s">
        <v>18</v>
      </c>
      <c r="AF4" s="48" t="s">
        <v>23</v>
      </c>
      <c r="AG4" s="28"/>
      <c r="AH4" s="48" t="s">
        <v>23</v>
      </c>
      <c r="AI4" s="27" t="s">
        <v>16</v>
      </c>
      <c r="AJ4" s="48" t="s">
        <v>23</v>
      </c>
      <c r="AK4" s="35" t="s">
        <v>17</v>
      </c>
      <c r="AL4" s="33" t="s">
        <v>18</v>
      </c>
      <c r="AM4" s="48" t="s">
        <v>23</v>
      </c>
      <c r="AN4" s="28" t="s">
        <v>19</v>
      </c>
      <c r="AO4" s="28"/>
      <c r="AP4" s="48" t="s">
        <v>23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3" t="s">
        <v>64</v>
      </c>
      <c r="B5" s="53" t="s">
        <v>86</v>
      </c>
      <c r="C5" s="53" t="s">
        <v>32</v>
      </c>
      <c r="D5" s="52" t="s">
        <v>65</v>
      </c>
      <c r="E5" s="18">
        <v>95</v>
      </c>
      <c r="F5" s="55">
        <v>1</v>
      </c>
      <c r="G5" s="19">
        <v>45.93</v>
      </c>
      <c r="H5" s="20">
        <v>44.54</v>
      </c>
      <c r="I5" s="19">
        <f aca="true" t="shared" si="0" ref="I5:I22">SUM(G5,H5)</f>
        <v>90.47</v>
      </c>
      <c r="J5" s="64">
        <v>2</v>
      </c>
      <c r="K5" s="21">
        <v>92</v>
      </c>
      <c r="L5" s="54">
        <v>1</v>
      </c>
      <c r="M5" s="21">
        <v>85</v>
      </c>
      <c r="N5" s="77">
        <v>2</v>
      </c>
      <c r="O5" s="19">
        <v>66.29</v>
      </c>
      <c r="P5" s="22">
        <f aca="true" t="shared" si="1" ref="P5:P22">O5*1.5</f>
        <v>99.435</v>
      </c>
      <c r="Q5" s="54">
        <v>1</v>
      </c>
      <c r="R5" s="22" t="s">
        <v>20</v>
      </c>
      <c r="S5" s="50"/>
      <c r="T5" s="22">
        <f aca="true" t="shared" si="2" ref="T5:T22">SUM(E5,I5,K5,M5,P5)</f>
        <v>461.90500000000003</v>
      </c>
      <c r="U5" s="54">
        <v>1</v>
      </c>
      <c r="V5" s="24" t="str">
        <f aca="true" t="shared" si="3" ref="V5:Y6">A5</f>
        <v>Demin</v>
      </c>
      <c r="W5" s="24" t="str">
        <f t="shared" si="3"/>
        <v>Ewgeni</v>
      </c>
      <c r="X5" s="42" t="str">
        <f t="shared" si="3"/>
        <v>SC Borussia 1920 Friedr.</v>
      </c>
      <c r="Y5" s="26" t="str">
        <f t="shared" si="3"/>
        <v>BJM</v>
      </c>
      <c r="Z5" s="8">
        <v>52.68</v>
      </c>
      <c r="AA5" s="8">
        <v>50.91</v>
      </c>
      <c r="AB5" s="46">
        <f>SUM(Z5,AA5)</f>
        <v>103.59</v>
      </c>
      <c r="AC5" s="54">
        <v>1</v>
      </c>
      <c r="AD5" s="19">
        <v>90.81</v>
      </c>
      <c r="AE5" s="22">
        <f>AD5*1.5</f>
        <v>136.215</v>
      </c>
      <c r="AF5" s="54">
        <v>1</v>
      </c>
      <c r="AG5" s="22">
        <f>SUM(T5,AB5,AE5)</f>
        <v>701.71</v>
      </c>
      <c r="AH5" s="54">
        <v>1</v>
      </c>
      <c r="AI5" s="21"/>
      <c r="AJ5" s="49"/>
      <c r="AK5" s="19"/>
      <c r="AL5" s="22"/>
      <c r="AM5" s="49"/>
      <c r="AN5" s="22"/>
      <c r="AO5" s="22"/>
      <c r="AP5" s="49" t="s">
        <v>20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61" customFormat="1" ht="13.5" customHeight="1">
      <c r="A6" s="53" t="s">
        <v>67</v>
      </c>
      <c r="B6" s="53" t="s">
        <v>68</v>
      </c>
      <c r="C6" s="53" t="s">
        <v>32</v>
      </c>
      <c r="D6" s="52" t="s">
        <v>65</v>
      </c>
      <c r="E6" s="18">
        <v>95</v>
      </c>
      <c r="F6" s="77">
        <v>2</v>
      </c>
      <c r="G6" s="19">
        <v>45.65</v>
      </c>
      <c r="H6" s="19">
        <v>45.18</v>
      </c>
      <c r="I6" s="19">
        <f t="shared" si="0"/>
        <v>90.83</v>
      </c>
      <c r="J6" s="64">
        <v>3</v>
      </c>
      <c r="K6" s="21">
        <v>86</v>
      </c>
      <c r="L6" s="77">
        <v>3</v>
      </c>
      <c r="M6" s="21">
        <v>90</v>
      </c>
      <c r="N6" s="54">
        <v>1</v>
      </c>
      <c r="O6" s="19">
        <v>63.7</v>
      </c>
      <c r="P6" s="22">
        <f t="shared" si="1"/>
        <v>95.55000000000001</v>
      </c>
      <c r="Q6" s="77">
        <v>2</v>
      </c>
      <c r="R6" s="60"/>
      <c r="T6" s="22">
        <f t="shared" si="2"/>
        <v>457.38</v>
      </c>
      <c r="U6" s="54">
        <v>2</v>
      </c>
      <c r="V6" s="24" t="str">
        <f t="shared" si="3"/>
        <v>Kuhfahl</v>
      </c>
      <c r="W6" s="24" t="str">
        <f t="shared" si="3"/>
        <v>Jean - Paul</v>
      </c>
      <c r="X6" s="42" t="str">
        <f t="shared" si="3"/>
        <v>SC Borussia 1920 Friedr.</v>
      </c>
      <c r="Y6" s="26" t="str">
        <f t="shared" si="3"/>
        <v>BJM</v>
      </c>
      <c r="Z6" s="19">
        <v>48.25</v>
      </c>
      <c r="AA6" s="19">
        <v>45.7</v>
      </c>
      <c r="AB6" s="46">
        <f>SUM(Z6,AA6)</f>
        <v>93.95</v>
      </c>
      <c r="AC6" s="64">
        <v>3</v>
      </c>
      <c r="AD6" s="19">
        <v>80.38</v>
      </c>
      <c r="AE6" s="22">
        <f>AD6*1.5</f>
        <v>120.57</v>
      </c>
      <c r="AF6" s="64">
        <v>3</v>
      </c>
      <c r="AG6" s="22">
        <f>SUM(T6,AB6,AE6)</f>
        <v>671.9000000000001</v>
      </c>
      <c r="AH6" s="64">
        <v>2</v>
      </c>
      <c r="AI6" s="59"/>
      <c r="AJ6" s="58"/>
      <c r="AK6" s="57"/>
      <c r="AL6" s="22"/>
      <c r="AM6" s="58"/>
      <c r="AN6" s="22"/>
      <c r="AO6" s="22"/>
      <c r="AP6" s="58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</row>
    <row r="7" spans="1:154" s="8" customFormat="1" ht="13.5" customHeight="1">
      <c r="A7" s="53" t="s">
        <v>62</v>
      </c>
      <c r="B7" s="53" t="s">
        <v>66</v>
      </c>
      <c r="C7" s="53" t="s">
        <v>33</v>
      </c>
      <c r="D7" s="52" t="s">
        <v>65</v>
      </c>
      <c r="E7" s="18">
        <v>80</v>
      </c>
      <c r="F7" s="81">
        <v>4</v>
      </c>
      <c r="G7" s="19">
        <v>47.16</v>
      </c>
      <c r="H7" s="19">
        <v>45.8</v>
      </c>
      <c r="I7" s="19">
        <f t="shared" si="0"/>
        <v>92.96</v>
      </c>
      <c r="J7" s="54">
        <v>1</v>
      </c>
      <c r="K7" s="21">
        <v>88</v>
      </c>
      <c r="L7" s="77">
        <v>2</v>
      </c>
      <c r="M7" s="21">
        <v>85</v>
      </c>
      <c r="N7" s="77">
        <v>3</v>
      </c>
      <c r="O7" s="19">
        <v>62.52</v>
      </c>
      <c r="P7" s="22">
        <f t="shared" si="1"/>
        <v>93.78</v>
      </c>
      <c r="Q7" s="77">
        <v>3</v>
      </c>
      <c r="R7" s="22" t="s">
        <v>20</v>
      </c>
      <c r="S7" s="50"/>
      <c r="T7" s="22">
        <f t="shared" si="2"/>
        <v>439.74</v>
      </c>
      <c r="U7" s="54">
        <v>3</v>
      </c>
      <c r="V7" s="24" t="str">
        <f>A7</f>
        <v>Schulz</v>
      </c>
      <c r="W7" s="24" t="str">
        <f>B7</f>
        <v>Steffen</v>
      </c>
      <c r="X7" s="42" t="str">
        <f>C7</f>
        <v>DAV Castingzentrum</v>
      </c>
      <c r="Y7" s="26" t="s">
        <v>59</v>
      </c>
      <c r="Z7" s="19">
        <v>51.14</v>
      </c>
      <c r="AA7" s="19">
        <v>50.48</v>
      </c>
      <c r="AB7" s="46">
        <f>SUM(Z7,AA7)</f>
        <v>101.62</v>
      </c>
      <c r="AC7" s="64">
        <v>2</v>
      </c>
      <c r="AD7" s="19">
        <v>80.93</v>
      </c>
      <c r="AE7" s="22">
        <f>AD7*1.5</f>
        <v>121.39500000000001</v>
      </c>
      <c r="AF7" s="64">
        <v>2</v>
      </c>
      <c r="AG7" s="22">
        <f>SUM(T7,AB7,AE7)</f>
        <v>662.755</v>
      </c>
      <c r="AH7" s="64">
        <v>3</v>
      </c>
      <c r="AI7" s="21"/>
      <c r="AJ7" s="49"/>
      <c r="AK7" s="19"/>
      <c r="AL7" s="22"/>
      <c r="AM7" s="49"/>
      <c r="AN7" s="22"/>
      <c r="AO7" s="22"/>
      <c r="AP7" s="4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3" t="s">
        <v>69</v>
      </c>
      <c r="B8" s="53" t="s">
        <v>90</v>
      </c>
      <c r="C8" s="53" t="s">
        <v>28</v>
      </c>
      <c r="D8" s="52" t="s">
        <v>94</v>
      </c>
      <c r="E8" s="18">
        <v>85</v>
      </c>
      <c r="F8" s="77">
        <v>3</v>
      </c>
      <c r="G8" s="19">
        <v>30.68</v>
      </c>
      <c r="H8" s="19">
        <v>29.67</v>
      </c>
      <c r="I8" s="19">
        <f t="shared" si="0"/>
        <v>60.35</v>
      </c>
      <c r="J8" s="81">
        <v>4</v>
      </c>
      <c r="K8" s="8">
        <v>84</v>
      </c>
      <c r="L8" s="81">
        <v>4</v>
      </c>
      <c r="M8" s="21">
        <v>60</v>
      </c>
      <c r="N8" s="81">
        <v>4</v>
      </c>
      <c r="O8" s="19">
        <v>58.51</v>
      </c>
      <c r="P8" s="22">
        <f t="shared" si="1"/>
        <v>87.765</v>
      </c>
      <c r="Q8" s="81">
        <v>4</v>
      </c>
      <c r="R8" s="22">
        <f>P8+M8+K8</f>
        <v>231.765</v>
      </c>
      <c r="S8" s="73"/>
      <c r="T8" s="22">
        <f t="shared" si="2"/>
        <v>377.115</v>
      </c>
      <c r="U8" s="81">
        <v>4</v>
      </c>
      <c r="V8" s="24"/>
      <c r="W8" s="24"/>
      <c r="X8" s="42"/>
      <c r="Y8" s="26"/>
      <c r="Z8" s="19"/>
      <c r="AA8" s="19"/>
      <c r="AB8" s="46"/>
      <c r="AC8" s="54"/>
      <c r="AD8" s="19"/>
      <c r="AE8" s="22"/>
      <c r="AF8" s="49"/>
      <c r="AG8" s="22"/>
      <c r="AH8" s="54"/>
      <c r="AI8" s="21"/>
      <c r="AJ8" s="49"/>
      <c r="AK8" s="19"/>
      <c r="AL8" s="22"/>
      <c r="AM8" s="49"/>
      <c r="AN8" s="22"/>
      <c r="AO8" s="22"/>
      <c r="AP8" s="4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3" t="s">
        <v>93</v>
      </c>
      <c r="B9" s="53" t="s">
        <v>89</v>
      </c>
      <c r="C9" s="53" t="s">
        <v>33</v>
      </c>
      <c r="D9" s="52" t="s">
        <v>65</v>
      </c>
      <c r="E9" s="18">
        <v>30</v>
      </c>
      <c r="F9" s="81">
        <v>5</v>
      </c>
      <c r="G9" s="19">
        <v>22.38</v>
      </c>
      <c r="H9" s="19">
        <v>22</v>
      </c>
      <c r="I9" s="19">
        <f t="shared" si="0"/>
        <v>44.379999999999995</v>
      </c>
      <c r="J9" s="81">
        <v>5</v>
      </c>
      <c r="K9" s="8">
        <v>78</v>
      </c>
      <c r="L9" s="81">
        <v>5</v>
      </c>
      <c r="M9" s="21">
        <v>50</v>
      </c>
      <c r="N9" s="81">
        <v>5</v>
      </c>
      <c r="O9" s="19">
        <v>53.16</v>
      </c>
      <c r="P9" s="22">
        <f t="shared" si="1"/>
        <v>79.74</v>
      </c>
      <c r="Q9" s="81">
        <v>5</v>
      </c>
      <c r="R9" s="22"/>
      <c r="S9" s="73"/>
      <c r="T9" s="22">
        <f t="shared" si="2"/>
        <v>282.12</v>
      </c>
      <c r="U9" s="81">
        <v>5</v>
      </c>
      <c r="V9" s="24"/>
      <c r="W9" s="24"/>
      <c r="X9" s="42"/>
      <c r="Y9" s="26"/>
      <c r="Z9" s="19"/>
      <c r="AA9" s="19"/>
      <c r="AB9" s="46"/>
      <c r="AC9" s="54"/>
      <c r="AD9" s="19"/>
      <c r="AE9" s="22"/>
      <c r="AF9" s="49"/>
      <c r="AG9" s="22"/>
      <c r="AH9" s="54"/>
      <c r="AI9" s="21"/>
      <c r="AJ9" s="49"/>
      <c r="AK9" s="19"/>
      <c r="AL9" s="22"/>
      <c r="AM9" s="49"/>
      <c r="AN9" s="22"/>
      <c r="AO9" s="22"/>
      <c r="AP9" s="49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72"/>
      <c r="B10" s="72"/>
      <c r="C10" s="72"/>
      <c r="D10" s="70"/>
      <c r="E10" s="18"/>
      <c r="F10" s="18"/>
      <c r="G10" s="19"/>
      <c r="H10" s="20"/>
      <c r="I10" s="19"/>
      <c r="J10" s="17"/>
      <c r="K10" s="21"/>
      <c r="L10" s="18"/>
      <c r="M10" s="21"/>
      <c r="N10" s="18"/>
      <c r="O10" s="19"/>
      <c r="P10" s="22"/>
      <c r="Q10" s="17"/>
      <c r="R10" s="22"/>
      <c r="T10" s="22"/>
      <c r="U10" s="17"/>
      <c r="V10" s="24"/>
      <c r="W10" s="24"/>
      <c r="X10" s="42"/>
      <c r="Y10" s="26"/>
      <c r="Z10" s="19"/>
      <c r="AA10" s="19"/>
      <c r="AB10" s="46"/>
      <c r="AC10" s="17"/>
      <c r="AD10" s="19"/>
      <c r="AE10" s="22"/>
      <c r="AF10" s="17"/>
      <c r="AG10" s="22"/>
      <c r="AH10" s="71"/>
      <c r="AI10" s="21"/>
      <c r="AJ10" s="17"/>
      <c r="AK10" s="19"/>
      <c r="AL10" s="22"/>
      <c r="AM10" s="17"/>
      <c r="AN10" s="22"/>
      <c r="AO10" s="22"/>
      <c r="AP10" s="1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42" s="13" customFormat="1" ht="13.5" customHeight="1">
      <c r="A11" s="53" t="s">
        <v>96</v>
      </c>
      <c r="B11" s="53" t="s">
        <v>127</v>
      </c>
      <c r="C11" s="53" t="s">
        <v>33</v>
      </c>
      <c r="D11" s="52" t="s">
        <v>128</v>
      </c>
      <c r="E11" s="18"/>
      <c r="F11" s="37"/>
      <c r="G11" s="19"/>
      <c r="H11" s="20"/>
      <c r="I11" s="19"/>
      <c r="J11" s="49"/>
      <c r="K11" s="8">
        <v>18</v>
      </c>
      <c r="L11" s="49"/>
      <c r="M11" s="21">
        <v>35</v>
      </c>
      <c r="N11" s="37"/>
      <c r="O11" s="19">
        <v>31.64</v>
      </c>
      <c r="P11" s="22">
        <f t="shared" si="1"/>
        <v>47.46</v>
      </c>
      <c r="Q11" s="49"/>
      <c r="R11" s="22">
        <f>P11+M11+K11</f>
        <v>100.46000000000001</v>
      </c>
      <c r="S11" s="73"/>
      <c r="T11" s="22"/>
      <c r="U11" s="54"/>
      <c r="V11" s="24"/>
      <c r="W11" s="24"/>
      <c r="X11" s="42"/>
      <c r="Y11" s="26"/>
      <c r="Z11" s="19"/>
      <c r="AA11" s="19"/>
      <c r="AB11" s="46"/>
      <c r="AC11" s="49"/>
      <c r="AD11" s="19"/>
      <c r="AE11" s="22"/>
      <c r="AF11" s="49"/>
      <c r="AG11" s="22"/>
      <c r="AH11" s="49"/>
      <c r="AI11" s="21"/>
      <c r="AJ11" s="49"/>
      <c r="AK11" s="19"/>
      <c r="AL11" s="22"/>
      <c r="AM11" s="49"/>
      <c r="AN11" s="22"/>
      <c r="AO11" s="22"/>
      <c r="AP11" s="49"/>
    </row>
    <row r="12" spans="1:42" s="13" customFormat="1" ht="13.5" customHeight="1">
      <c r="A12" s="53"/>
      <c r="B12" s="53"/>
      <c r="C12" s="53"/>
      <c r="D12" s="52"/>
      <c r="E12" s="18"/>
      <c r="F12" s="37"/>
      <c r="G12" s="19"/>
      <c r="H12" s="20"/>
      <c r="I12" s="19"/>
      <c r="J12" s="49"/>
      <c r="K12" s="21"/>
      <c r="L12" s="37"/>
      <c r="M12" s="21"/>
      <c r="N12" s="37"/>
      <c r="O12" s="19"/>
      <c r="P12" s="22"/>
      <c r="Q12" s="49"/>
      <c r="R12" s="22" t="s">
        <v>20</v>
      </c>
      <c r="S12" s="50"/>
      <c r="T12" s="22"/>
      <c r="U12" s="49"/>
      <c r="V12" s="24"/>
      <c r="W12" s="24"/>
      <c r="X12" s="42"/>
      <c r="Y12" s="26"/>
      <c r="Z12" s="19"/>
      <c r="AA12" s="19"/>
      <c r="AB12" s="46"/>
      <c r="AC12" s="49"/>
      <c r="AD12" s="19"/>
      <c r="AE12" s="22"/>
      <c r="AF12" s="49"/>
      <c r="AG12" s="22"/>
      <c r="AH12" s="49"/>
      <c r="AI12" s="21"/>
      <c r="AJ12" s="49"/>
      <c r="AK12" s="19"/>
      <c r="AL12" s="22"/>
      <c r="AM12" s="49"/>
      <c r="AN12" s="22"/>
      <c r="AO12" s="22"/>
      <c r="AP12" s="49"/>
    </row>
    <row r="13" spans="1:154" s="8" customFormat="1" ht="13.5" customHeight="1">
      <c r="A13" s="53"/>
      <c r="B13" s="53"/>
      <c r="C13" s="53"/>
      <c r="D13" s="52"/>
      <c r="E13" s="18"/>
      <c r="F13" s="37"/>
      <c r="G13" s="19"/>
      <c r="H13" s="20"/>
      <c r="I13" s="19"/>
      <c r="J13" s="49"/>
      <c r="K13" s="21"/>
      <c r="L13" s="37"/>
      <c r="M13" s="21"/>
      <c r="N13" s="37"/>
      <c r="O13" s="19"/>
      <c r="P13" s="22"/>
      <c r="Q13" s="49"/>
      <c r="R13" s="22" t="s">
        <v>20</v>
      </c>
      <c r="S13" s="50"/>
      <c r="T13" s="22"/>
      <c r="U13" s="49"/>
      <c r="V13" s="24"/>
      <c r="W13" s="24"/>
      <c r="X13" s="42"/>
      <c r="Y13" s="26"/>
      <c r="Z13" s="19"/>
      <c r="AA13" s="19"/>
      <c r="AB13" s="46"/>
      <c r="AC13" s="49"/>
      <c r="AD13" s="19"/>
      <c r="AE13" s="22"/>
      <c r="AF13" s="49"/>
      <c r="AG13" s="22"/>
      <c r="AH13" s="49"/>
      <c r="AI13" s="21"/>
      <c r="AJ13" s="49"/>
      <c r="AL13" s="22"/>
      <c r="AM13" s="49"/>
      <c r="AN13" s="22"/>
      <c r="AO13" s="22"/>
      <c r="AP13" s="49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53"/>
      <c r="B14" s="53"/>
      <c r="C14" s="53"/>
      <c r="D14" s="52"/>
      <c r="E14" s="18"/>
      <c r="F14" s="37"/>
      <c r="G14" s="19"/>
      <c r="H14" s="20"/>
      <c r="I14" s="19"/>
      <c r="J14" s="49"/>
      <c r="L14" s="49"/>
      <c r="M14" s="21"/>
      <c r="N14" s="37"/>
      <c r="O14" s="19"/>
      <c r="P14" s="22"/>
      <c r="Q14" s="54"/>
      <c r="R14" s="22" t="s">
        <v>20</v>
      </c>
      <c r="S14" s="50"/>
      <c r="T14" s="22"/>
      <c r="U14" s="54"/>
      <c r="V14" s="24"/>
      <c r="W14" s="24"/>
      <c r="X14" s="42"/>
      <c r="Y14" s="26"/>
      <c r="Z14" s="19"/>
      <c r="AA14" s="19"/>
      <c r="AB14" s="46"/>
      <c r="AC14" s="54"/>
      <c r="AD14" s="19"/>
      <c r="AE14" s="22"/>
      <c r="AF14" s="49"/>
      <c r="AG14" s="22"/>
      <c r="AH14" s="54"/>
      <c r="AI14" s="21"/>
      <c r="AJ14" s="49"/>
      <c r="AK14" s="19"/>
      <c r="AL14" s="22"/>
      <c r="AM14" s="49"/>
      <c r="AN14" s="22"/>
      <c r="AO14" s="22"/>
      <c r="AP14" s="54" t="s">
        <v>20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7" t="s">
        <v>70</v>
      </c>
      <c r="B15" s="67" t="s">
        <v>71</v>
      </c>
      <c r="C15" s="67" t="s">
        <v>28</v>
      </c>
      <c r="D15" s="69" t="s">
        <v>72</v>
      </c>
      <c r="E15" s="18">
        <v>85</v>
      </c>
      <c r="F15" s="77">
        <v>2</v>
      </c>
      <c r="G15" s="19">
        <v>53.15</v>
      </c>
      <c r="H15" s="20">
        <v>50.61</v>
      </c>
      <c r="I15" s="19">
        <f t="shared" si="0"/>
        <v>103.75999999999999</v>
      </c>
      <c r="J15" s="55">
        <v>1</v>
      </c>
      <c r="K15" s="21">
        <v>88</v>
      </c>
      <c r="L15" s="55">
        <v>1</v>
      </c>
      <c r="M15" s="21">
        <v>85</v>
      </c>
      <c r="N15" s="77">
        <v>3</v>
      </c>
      <c r="O15" s="19">
        <v>62.47</v>
      </c>
      <c r="P15" s="22">
        <f t="shared" si="1"/>
        <v>93.705</v>
      </c>
      <c r="Q15" s="55">
        <v>1</v>
      </c>
      <c r="R15" s="22"/>
      <c r="T15" s="22">
        <f t="shared" si="2"/>
        <v>455.465</v>
      </c>
      <c r="U15" s="54">
        <v>1</v>
      </c>
      <c r="V15" s="24" t="str">
        <f aca="true" t="shared" si="4" ref="V15:Y16">A15</f>
        <v>Ernst</v>
      </c>
      <c r="W15" s="24" t="str">
        <f t="shared" si="4"/>
        <v>Kathrin</v>
      </c>
      <c r="X15" s="42" t="str">
        <f t="shared" si="4"/>
        <v>LV Berlin - Brandenburg</v>
      </c>
      <c r="Y15" s="26" t="str">
        <f t="shared" si="4"/>
        <v>LD</v>
      </c>
      <c r="Z15" s="19"/>
      <c r="AA15" s="19"/>
      <c r="AB15" s="46"/>
      <c r="AC15" s="17"/>
      <c r="AD15" s="19"/>
      <c r="AE15" s="22"/>
      <c r="AF15" s="17"/>
      <c r="AG15" s="22"/>
      <c r="AH15" s="17"/>
      <c r="AI15" s="21">
        <v>75</v>
      </c>
      <c r="AJ15" s="64" t="s">
        <v>100</v>
      </c>
      <c r="AK15" s="19">
        <v>88.69</v>
      </c>
      <c r="AL15" s="22">
        <f>AK15*1.5</f>
        <v>133.035</v>
      </c>
      <c r="AM15" s="54">
        <v>1</v>
      </c>
      <c r="AN15" s="22">
        <f>SUM(AI15,AL15)</f>
        <v>208.035</v>
      </c>
      <c r="AO15" s="22">
        <f>AN15+T15</f>
        <v>663.5</v>
      </c>
      <c r="AP15" s="54">
        <v>1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7" t="s">
        <v>73</v>
      </c>
      <c r="B16" s="67" t="s">
        <v>74</v>
      </c>
      <c r="C16" s="67" t="s">
        <v>75</v>
      </c>
      <c r="D16" s="69" t="s">
        <v>72</v>
      </c>
      <c r="E16" s="18">
        <v>90</v>
      </c>
      <c r="F16" s="55">
        <v>1</v>
      </c>
      <c r="G16" s="19">
        <v>37.94</v>
      </c>
      <c r="H16" s="20">
        <v>37.45</v>
      </c>
      <c r="I16" s="19">
        <f t="shared" si="0"/>
        <v>75.39</v>
      </c>
      <c r="J16" s="77">
        <v>3</v>
      </c>
      <c r="K16" s="21">
        <v>88</v>
      </c>
      <c r="L16" s="77">
        <v>2</v>
      </c>
      <c r="M16" s="21">
        <v>95</v>
      </c>
      <c r="N16" s="55">
        <v>1</v>
      </c>
      <c r="O16" s="19">
        <v>56.12</v>
      </c>
      <c r="P16" s="22">
        <f t="shared" si="1"/>
        <v>84.17999999999999</v>
      </c>
      <c r="Q16" s="77">
        <v>3</v>
      </c>
      <c r="R16" s="22"/>
      <c r="T16" s="22">
        <f t="shared" si="2"/>
        <v>432.57</v>
      </c>
      <c r="U16" s="54">
        <v>2</v>
      </c>
      <c r="V16" s="24" t="str">
        <f t="shared" si="4"/>
        <v>Abel</v>
      </c>
      <c r="W16" s="24" t="str">
        <f t="shared" si="4"/>
        <v>Nicole</v>
      </c>
      <c r="X16" s="42" t="str">
        <f t="shared" si="4"/>
        <v>SAV Süd Tempelhof</v>
      </c>
      <c r="Y16" s="26" t="str">
        <f t="shared" si="4"/>
        <v>LD</v>
      </c>
      <c r="Z16" s="19"/>
      <c r="AA16" s="19"/>
      <c r="AB16" s="46"/>
      <c r="AC16" s="17"/>
      <c r="AD16" s="19"/>
      <c r="AE16" s="22"/>
      <c r="AF16" s="17"/>
      <c r="AG16" s="22"/>
      <c r="AH16" s="17"/>
      <c r="AI16" s="21">
        <v>80</v>
      </c>
      <c r="AJ16" s="54" t="s">
        <v>99</v>
      </c>
      <c r="AK16" s="19">
        <v>68.82</v>
      </c>
      <c r="AL16" s="22">
        <f>AK16*1.5</f>
        <v>103.22999999999999</v>
      </c>
      <c r="AM16" s="64">
        <v>2</v>
      </c>
      <c r="AN16" s="22">
        <f>SUM(AI16,AL16)</f>
        <v>183.23</v>
      </c>
      <c r="AO16" s="22">
        <f>AN16+T16</f>
        <v>615.8</v>
      </c>
      <c r="AP16" s="64">
        <v>2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67" t="s">
        <v>109</v>
      </c>
      <c r="B17" s="67" t="s">
        <v>110</v>
      </c>
      <c r="C17" s="67" t="s">
        <v>28</v>
      </c>
      <c r="D17" s="69" t="s">
        <v>72</v>
      </c>
      <c r="E17" s="18">
        <v>70</v>
      </c>
      <c r="F17" s="77">
        <v>3</v>
      </c>
      <c r="G17" s="19">
        <v>39.02</v>
      </c>
      <c r="H17" s="20">
        <v>34.75</v>
      </c>
      <c r="I17" s="19">
        <f t="shared" si="0"/>
        <v>73.77000000000001</v>
      </c>
      <c r="J17" s="77">
        <v>2</v>
      </c>
      <c r="K17" s="21">
        <v>72</v>
      </c>
      <c r="L17" s="82">
        <v>6</v>
      </c>
      <c r="M17" s="21">
        <v>75</v>
      </c>
      <c r="N17" s="81">
        <v>4</v>
      </c>
      <c r="O17" s="19">
        <v>57.05</v>
      </c>
      <c r="P17" s="22">
        <f t="shared" si="1"/>
        <v>85.57499999999999</v>
      </c>
      <c r="Q17" s="77">
        <v>2</v>
      </c>
      <c r="R17" s="22"/>
      <c r="T17" s="22">
        <f t="shared" si="2"/>
        <v>376.34499999999997</v>
      </c>
      <c r="U17" s="54">
        <v>3</v>
      </c>
      <c r="V17" s="24"/>
      <c r="W17" s="24"/>
      <c r="X17" s="42"/>
      <c r="Y17" s="26"/>
      <c r="Z17" s="19"/>
      <c r="AA17" s="19"/>
      <c r="AB17" s="46"/>
      <c r="AC17" s="17"/>
      <c r="AD17" s="19"/>
      <c r="AE17" s="22"/>
      <c r="AF17" s="17"/>
      <c r="AG17" s="22"/>
      <c r="AH17" s="17"/>
      <c r="AI17" s="21"/>
      <c r="AJ17" s="17"/>
      <c r="AK17" s="19"/>
      <c r="AL17" s="22"/>
      <c r="AM17" s="17"/>
      <c r="AN17" s="22"/>
      <c r="AO17" s="22"/>
      <c r="AP17" s="17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67" t="s">
        <v>93</v>
      </c>
      <c r="B18" s="67" t="s">
        <v>111</v>
      </c>
      <c r="C18" s="67" t="s">
        <v>33</v>
      </c>
      <c r="D18" s="69" t="s">
        <v>61</v>
      </c>
      <c r="E18" s="18">
        <v>45</v>
      </c>
      <c r="F18" s="81">
        <v>5</v>
      </c>
      <c r="G18" s="19">
        <v>27.82</v>
      </c>
      <c r="H18" s="20">
        <v>27.82</v>
      </c>
      <c r="I18" s="19">
        <f t="shared" si="0"/>
        <v>55.64</v>
      </c>
      <c r="J18" s="81">
        <v>6</v>
      </c>
      <c r="K18" s="21">
        <v>76</v>
      </c>
      <c r="L18" s="37">
        <v>5</v>
      </c>
      <c r="M18" s="21">
        <v>85</v>
      </c>
      <c r="N18" s="77">
        <v>2</v>
      </c>
      <c r="O18" s="19">
        <v>53.7</v>
      </c>
      <c r="P18" s="22">
        <f t="shared" si="1"/>
        <v>80.55000000000001</v>
      </c>
      <c r="Q18" s="81">
        <v>4</v>
      </c>
      <c r="R18" s="22"/>
      <c r="T18" s="22">
        <f t="shared" si="2"/>
        <v>342.19</v>
      </c>
      <c r="U18" s="81">
        <v>4</v>
      </c>
      <c r="V18" s="24"/>
      <c r="W18" s="24"/>
      <c r="X18" s="42"/>
      <c r="Y18" s="26"/>
      <c r="Z18" s="19"/>
      <c r="AA18" s="19"/>
      <c r="AB18" s="46"/>
      <c r="AC18" s="17"/>
      <c r="AD18" s="19"/>
      <c r="AE18" s="22"/>
      <c r="AF18" s="17"/>
      <c r="AG18" s="22"/>
      <c r="AH18" s="17"/>
      <c r="AI18" s="21"/>
      <c r="AJ18" s="17"/>
      <c r="AK18" s="19"/>
      <c r="AL18" s="22"/>
      <c r="AM18" s="17"/>
      <c r="AN18" s="22"/>
      <c r="AO18" s="22"/>
      <c r="AP18" s="17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67" t="s">
        <v>76</v>
      </c>
      <c r="B19" s="67" t="s">
        <v>77</v>
      </c>
      <c r="C19" s="67" t="s">
        <v>33</v>
      </c>
      <c r="D19" s="69" t="s">
        <v>72</v>
      </c>
      <c r="E19" s="18">
        <v>35</v>
      </c>
      <c r="F19" s="81">
        <v>7</v>
      </c>
      <c r="G19" s="19">
        <v>31.35</v>
      </c>
      <c r="H19" s="20">
        <v>31.3</v>
      </c>
      <c r="I19" s="19">
        <f t="shared" si="0"/>
        <v>62.650000000000006</v>
      </c>
      <c r="J19" s="81">
        <v>4</v>
      </c>
      <c r="K19" s="21">
        <v>76</v>
      </c>
      <c r="L19" s="77">
        <v>3</v>
      </c>
      <c r="M19" s="21">
        <v>65</v>
      </c>
      <c r="N19" s="81">
        <v>5</v>
      </c>
      <c r="O19" s="19">
        <v>44.77</v>
      </c>
      <c r="P19" s="22">
        <f t="shared" si="1"/>
        <v>67.155</v>
      </c>
      <c r="Q19" s="81">
        <v>6</v>
      </c>
      <c r="R19" s="22"/>
      <c r="T19" s="22">
        <f t="shared" si="2"/>
        <v>305.805</v>
      </c>
      <c r="U19" s="81">
        <v>5</v>
      </c>
      <c r="V19" s="24"/>
      <c r="W19" s="24"/>
      <c r="X19" s="42"/>
      <c r="Y19" s="26"/>
      <c r="Z19" s="19"/>
      <c r="AA19" s="19"/>
      <c r="AB19" s="46"/>
      <c r="AC19" s="17"/>
      <c r="AD19" s="19"/>
      <c r="AE19" s="22"/>
      <c r="AF19" s="17"/>
      <c r="AG19" s="22"/>
      <c r="AH19" s="17"/>
      <c r="AI19" s="21"/>
      <c r="AJ19" s="17"/>
      <c r="AK19" s="19"/>
      <c r="AL19" s="22"/>
      <c r="AM19" s="17"/>
      <c r="AN19" s="22"/>
      <c r="AO19" s="22"/>
      <c r="AP19" s="17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67" t="s">
        <v>92</v>
      </c>
      <c r="B20" s="67" t="s">
        <v>77</v>
      </c>
      <c r="C20" s="67" t="s">
        <v>33</v>
      </c>
      <c r="D20" s="69" t="s">
        <v>72</v>
      </c>
      <c r="E20" s="18">
        <v>60</v>
      </c>
      <c r="F20" s="81">
        <v>4</v>
      </c>
      <c r="G20" s="19">
        <v>26.6</v>
      </c>
      <c r="H20" s="20">
        <v>26.01</v>
      </c>
      <c r="I20" s="19">
        <f t="shared" si="0"/>
        <v>52.61</v>
      </c>
      <c r="J20" s="58">
        <v>7</v>
      </c>
      <c r="K20" s="21">
        <v>76</v>
      </c>
      <c r="L20" s="82">
        <v>4</v>
      </c>
      <c r="M20" s="21">
        <v>50</v>
      </c>
      <c r="N20" s="81">
        <v>6</v>
      </c>
      <c r="O20" s="19">
        <v>42.64</v>
      </c>
      <c r="P20" s="22">
        <f t="shared" si="1"/>
        <v>63.96</v>
      </c>
      <c r="Q20" s="81">
        <v>7</v>
      </c>
      <c r="R20" s="22"/>
      <c r="T20" s="22">
        <f t="shared" si="2"/>
        <v>302.57</v>
      </c>
      <c r="U20" s="81">
        <v>6</v>
      </c>
      <c r="V20" s="24"/>
      <c r="W20" s="24"/>
      <c r="X20" s="42"/>
      <c r="Y20" s="26"/>
      <c r="Z20" s="19"/>
      <c r="AA20" s="19"/>
      <c r="AB20" s="46"/>
      <c r="AC20" s="17"/>
      <c r="AD20" s="19"/>
      <c r="AE20" s="22"/>
      <c r="AF20" s="17"/>
      <c r="AG20" s="22"/>
      <c r="AH20" s="17"/>
      <c r="AI20" s="21"/>
      <c r="AJ20" s="17"/>
      <c r="AK20" s="19"/>
      <c r="AL20" s="22"/>
      <c r="AM20" s="17"/>
      <c r="AN20" s="22"/>
      <c r="AO20" s="22"/>
      <c r="AP20" s="17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53" t="s">
        <v>62</v>
      </c>
      <c r="B21" s="53" t="s">
        <v>63</v>
      </c>
      <c r="C21" s="53" t="s">
        <v>33</v>
      </c>
      <c r="D21" s="52" t="s">
        <v>72</v>
      </c>
      <c r="E21" s="18">
        <v>40</v>
      </c>
      <c r="F21" s="81">
        <v>6</v>
      </c>
      <c r="G21" s="19">
        <v>25.71</v>
      </c>
      <c r="H21" s="20">
        <v>25.29</v>
      </c>
      <c r="I21" s="19">
        <f t="shared" si="0"/>
        <v>51</v>
      </c>
      <c r="J21" s="81">
        <v>8</v>
      </c>
      <c r="K21" s="21">
        <v>72</v>
      </c>
      <c r="L21" s="82">
        <v>7</v>
      </c>
      <c r="M21" s="21">
        <v>45</v>
      </c>
      <c r="N21" s="81">
        <v>7</v>
      </c>
      <c r="O21" s="19">
        <v>34.55</v>
      </c>
      <c r="P21" s="22">
        <f t="shared" si="1"/>
        <v>51.824999999999996</v>
      </c>
      <c r="Q21" s="58">
        <v>8</v>
      </c>
      <c r="R21" s="22" t="s">
        <v>20</v>
      </c>
      <c r="S21" s="50"/>
      <c r="T21" s="22">
        <f t="shared" si="2"/>
        <v>259.825</v>
      </c>
      <c r="U21" s="58">
        <v>7</v>
      </c>
      <c r="V21" s="24"/>
      <c r="W21" s="24"/>
      <c r="X21" s="42"/>
      <c r="Y21" s="26"/>
      <c r="Z21" s="19"/>
      <c r="AA21" s="19"/>
      <c r="AB21" s="46"/>
      <c r="AC21" s="49"/>
      <c r="AD21" s="19"/>
      <c r="AE21" s="22"/>
      <c r="AF21" s="49"/>
      <c r="AG21" s="22"/>
      <c r="AH21" s="49"/>
      <c r="AI21" s="21"/>
      <c r="AJ21" s="49"/>
      <c r="AK21" s="19"/>
      <c r="AL21" s="22"/>
      <c r="AM21" s="49"/>
      <c r="AN21" s="22"/>
      <c r="AO21" s="22"/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67" t="s">
        <v>96</v>
      </c>
      <c r="B22" s="67" t="s">
        <v>95</v>
      </c>
      <c r="C22" s="67" t="s">
        <v>33</v>
      </c>
      <c r="D22" s="69" t="s">
        <v>72</v>
      </c>
      <c r="E22" s="18">
        <v>35</v>
      </c>
      <c r="F22" s="81">
        <v>8</v>
      </c>
      <c r="G22" s="19">
        <v>28.18</v>
      </c>
      <c r="H22" s="20">
        <v>25.39</v>
      </c>
      <c r="I22" s="19">
        <f t="shared" si="0"/>
        <v>53.57</v>
      </c>
      <c r="J22" s="81">
        <v>5</v>
      </c>
      <c r="K22" s="21">
        <v>50</v>
      </c>
      <c r="L22" s="82">
        <v>8</v>
      </c>
      <c r="M22" s="21">
        <v>20</v>
      </c>
      <c r="N22" s="81">
        <v>8</v>
      </c>
      <c r="O22" s="19">
        <v>53</v>
      </c>
      <c r="P22" s="22">
        <f t="shared" si="1"/>
        <v>79.5</v>
      </c>
      <c r="Q22" s="81">
        <v>5</v>
      </c>
      <c r="R22" s="22"/>
      <c r="T22" s="22">
        <f t="shared" si="2"/>
        <v>238.07</v>
      </c>
      <c r="U22" s="81">
        <v>8</v>
      </c>
      <c r="V22" s="24"/>
      <c r="W22" s="24"/>
      <c r="X22" s="42"/>
      <c r="Y22" s="26"/>
      <c r="Z22" s="19"/>
      <c r="AA22" s="19"/>
      <c r="AB22" s="46"/>
      <c r="AC22" s="17"/>
      <c r="AD22" s="19"/>
      <c r="AE22" s="22"/>
      <c r="AF22" s="17"/>
      <c r="AG22" s="22"/>
      <c r="AH22" s="17"/>
      <c r="AI22" s="21"/>
      <c r="AJ22" s="17"/>
      <c r="AK22" s="19"/>
      <c r="AL22" s="22"/>
      <c r="AM22" s="17"/>
      <c r="AN22" s="22"/>
      <c r="AO22" s="22"/>
      <c r="AP22" s="1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7"/>
      <c r="B23" s="67"/>
      <c r="C23" s="67"/>
      <c r="D23" s="69"/>
      <c r="E23" s="18"/>
      <c r="F23" s="37"/>
      <c r="G23" s="19"/>
      <c r="H23" s="20"/>
      <c r="I23" s="19"/>
      <c r="J23" s="37"/>
      <c r="K23" s="21"/>
      <c r="L23" s="37"/>
      <c r="M23" s="21"/>
      <c r="N23" s="37"/>
      <c r="O23" s="19"/>
      <c r="P23" s="22"/>
      <c r="Q23" s="37"/>
      <c r="R23" s="22"/>
      <c r="T23" s="22"/>
      <c r="U23" s="37"/>
      <c r="V23" s="24"/>
      <c r="W23" s="24"/>
      <c r="X23" s="42"/>
      <c r="Y23" s="26"/>
      <c r="Z23" s="19"/>
      <c r="AA23" s="19"/>
      <c r="AB23" s="46"/>
      <c r="AC23" s="17"/>
      <c r="AD23" s="19"/>
      <c r="AE23" s="22"/>
      <c r="AF23" s="17"/>
      <c r="AG23" s="22"/>
      <c r="AH23" s="17"/>
      <c r="AI23" s="21"/>
      <c r="AJ23" s="17"/>
      <c r="AK23" s="19"/>
      <c r="AL23" s="22"/>
      <c r="AM23" s="17"/>
      <c r="AN23" s="22"/>
      <c r="AO23" s="22"/>
      <c r="AP23" s="1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7"/>
      <c r="B24" s="67"/>
      <c r="C24" s="67"/>
      <c r="D24" s="69"/>
      <c r="E24" s="18"/>
      <c r="F24" s="37"/>
      <c r="G24" s="19"/>
      <c r="H24" s="20"/>
      <c r="I24" s="19"/>
      <c r="J24" s="37"/>
      <c r="K24" s="21"/>
      <c r="L24" s="37"/>
      <c r="M24" s="21"/>
      <c r="N24" s="37"/>
      <c r="O24" s="19"/>
      <c r="P24" s="22"/>
      <c r="Q24" s="37"/>
      <c r="R24" s="22"/>
      <c r="T24" s="22"/>
      <c r="U24" s="37"/>
      <c r="V24" s="24"/>
      <c r="W24" s="24"/>
      <c r="X24" s="42"/>
      <c r="Y24" s="26"/>
      <c r="Z24" s="19"/>
      <c r="AA24" s="19"/>
      <c r="AB24" s="46"/>
      <c r="AC24" s="17"/>
      <c r="AD24" s="19"/>
      <c r="AE24" s="22"/>
      <c r="AF24" s="17"/>
      <c r="AG24" s="22"/>
      <c r="AH24" s="17"/>
      <c r="AI24" s="21"/>
      <c r="AJ24" s="17"/>
      <c r="AK24" s="19"/>
      <c r="AL24" s="22"/>
      <c r="AM24" s="17"/>
      <c r="AN24" s="22"/>
      <c r="AO24" s="22"/>
      <c r="AP24" s="17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67"/>
      <c r="B25" s="67"/>
      <c r="C25" s="67"/>
      <c r="D25" s="69"/>
      <c r="E25" s="18"/>
      <c r="F25" s="37"/>
      <c r="G25" s="19"/>
      <c r="H25" s="20"/>
      <c r="I25" s="19"/>
      <c r="J25" s="37"/>
      <c r="K25" s="21"/>
      <c r="L25" s="37"/>
      <c r="M25" s="21"/>
      <c r="N25" s="37"/>
      <c r="O25" s="19"/>
      <c r="P25" s="22"/>
      <c r="Q25" s="37"/>
      <c r="R25" s="22"/>
      <c r="T25" s="22"/>
      <c r="U25" s="37"/>
      <c r="V25" s="24"/>
      <c r="W25" s="24"/>
      <c r="X25" s="42"/>
      <c r="Y25" s="26"/>
      <c r="Z25" s="19"/>
      <c r="AA25" s="19"/>
      <c r="AB25" s="46"/>
      <c r="AC25" s="17"/>
      <c r="AD25" s="19"/>
      <c r="AE25" s="22"/>
      <c r="AF25" s="17"/>
      <c r="AG25" s="22"/>
      <c r="AH25" s="17"/>
      <c r="AI25" s="21"/>
      <c r="AJ25" s="17"/>
      <c r="AK25" s="19"/>
      <c r="AL25" s="22"/>
      <c r="AM25" s="17"/>
      <c r="AN25" s="22"/>
      <c r="AO25" s="22"/>
      <c r="AP25" s="17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53"/>
      <c r="B26" s="53"/>
      <c r="C26" s="53"/>
      <c r="D26" s="52"/>
      <c r="E26" s="18"/>
      <c r="F26" s="37"/>
      <c r="H26" s="20"/>
      <c r="I26" s="19"/>
      <c r="J26" s="49"/>
      <c r="K26" s="21"/>
      <c r="L26" s="37"/>
      <c r="M26" s="21"/>
      <c r="N26" s="37"/>
      <c r="O26" s="19"/>
      <c r="P26" s="22"/>
      <c r="Q26" s="49"/>
      <c r="R26" s="22"/>
      <c r="S26" s="50"/>
      <c r="T26" s="22"/>
      <c r="U26" s="49"/>
      <c r="V26" s="24"/>
      <c r="W26" s="24"/>
      <c r="X26" s="42"/>
      <c r="Y26" s="26"/>
      <c r="Z26" s="19"/>
      <c r="AA26" s="20"/>
      <c r="AB26" s="46"/>
      <c r="AC26" s="49"/>
      <c r="AD26" s="19"/>
      <c r="AE26" s="22"/>
      <c r="AF26" s="49"/>
      <c r="AG26" s="22"/>
      <c r="AH26" s="49"/>
      <c r="AI26" s="21"/>
      <c r="AJ26" s="49"/>
      <c r="AK26" s="19"/>
      <c r="AL26" s="22"/>
      <c r="AM26" s="49"/>
      <c r="AN26" s="22"/>
      <c r="AO26" s="22"/>
      <c r="AP26" s="49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42" s="13" customFormat="1" ht="13.5" customHeight="1">
      <c r="A27" s="53"/>
      <c r="B27" s="53"/>
      <c r="C27" s="53"/>
      <c r="D27" s="52"/>
      <c r="E27" s="18"/>
      <c r="F27" s="37"/>
      <c r="G27" s="19"/>
      <c r="H27" s="20"/>
      <c r="I27" s="19"/>
      <c r="J27" s="49"/>
      <c r="K27" s="21"/>
      <c r="L27" s="37"/>
      <c r="M27" s="21"/>
      <c r="N27" s="37"/>
      <c r="O27" s="19"/>
      <c r="P27" s="22"/>
      <c r="Q27" s="49"/>
      <c r="R27" s="22"/>
      <c r="S27" s="50"/>
      <c r="T27" s="22"/>
      <c r="U27" s="49"/>
      <c r="V27" s="24"/>
      <c r="W27" s="24"/>
      <c r="X27" s="42"/>
      <c r="Y27" s="26"/>
      <c r="Z27" s="19"/>
      <c r="AA27" s="19"/>
      <c r="AB27" s="46"/>
      <c r="AC27" s="49"/>
      <c r="AD27" s="19"/>
      <c r="AE27" s="22"/>
      <c r="AF27" s="49"/>
      <c r="AG27" s="22"/>
      <c r="AH27" s="49"/>
      <c r="AI27" s="21"/>
      <c r="AJ27" s="49"/>
      <c r="AK27" s="19"/>
      <c r="AL27" s="22"/>
      <c r="AM27" s="49"/>
      <c r="AN27" s="22"/>
      <c r="AO27" s="22"/>
      <c r="AP27" s="49"/>
    </row>
    <row r="28" spans="1:42" s="13" customFormat="1" ht="13.5" customHeight="1">
      <c r="A28" s="40"/>
      <c r="B28" s="40"/>
      <c r="C28" s="40"/>
      <c r="D28" s="17"/>
      <c r="E28" s="18"/>
      <c r="F28" s="37"/>
      <c r="G28" s="19"/>
      <c r="H28" s="20"/>
      <c r="I28" s="19"/>
      <c r="J28" s="49"/>
      <c r="K28" s="21"/>
      <c r="L28" s="37"/>
      <c r="M28" s="21"/>
      <c r="N28" s="37"/>
      <c r="O28" s="19"/>
      <c r="P28" s="22"/>
      <c r="Q28" s="49"/>
      <c r="R28" s="22"/>
      <c r="S28" s="50"/>
      <c r="T28" s="22"/>
      <c r="U28" s="49"/>
      <c r="V28" s="24"/>
      <c r="W28" s="24"/>
      <c r="X28" s="42"/>
      <c r="Y28" s="26"/>
      <c r="Z28" s="19"/>
      <c r="AA28" s="19"/>
      <c r="AB28" s="46"/>
      <c r="AC28" s="49"/>
      <c r="AD28" s="19"/>
      <c r="AE28" s="22"/>
      <c r="AF28" s="49"/>
      <c r="AG28" s="22"/>
      <c r="AH28" s="49"/>
      <c r="AI28" s="21"/>
      <c r="AJ28" s="49"/>
      <c r="AK28" s="19"/>
      <c r="AL28" s="22"/>
      <c r="AM28" s="49"/>
      <c r="AN28" s="22"/>
      <c r="AO28" s="22"/>
      <c r="AP28" s="49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37"/>
  <sheetViews>
    <sheetView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" sqref="G3:J3"/>
    </sheetView>
  </sheetViews>
  <sheetFormatPr defaultColWidth="11.421875" defaultRowHeight="12.75"/>
  <cols>
    <col min="1" max="1" width="10.00390625" style="25" customWidth="1"/>
    <col min="2" max="2" width="9.00390625" style="25" customWidth="1"/>
    <col min="3" max="3" width="16.421875" style="25" customWidth="1"/>
    <col min="4" max="4" width="4.8515625" style="6" customWidth="1"/>
    <col min="5" max="5" width="7.0039062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6" customWidth="1"/>
    <col min="22" max="16384" width="10.00390625" style="5" customWidth="1"/>
  </cols>
  <sheetData>
    <row r="1" spans="1:21" s="13" customFormat="1" ht="15.75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"/>
      <c r="P1" s="11"/>
      <c r="Q1" s="14"/>
      <c r="R1" s="12" t="s">
        <v>20</v>
      </c>
      <c r="S1" s="51"/>
      <c r="U1" s="65"/>
    </row>
    <row r="2" spans="1:21" s="13" customFormat="1" ht="12.7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5"/>
    </row>
    <row r="3" spans="1:128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93" t="s">
        <v>4</v>
      </c>
      <c r="F3" s="95"/>
      <c r="G3" s="84" t="s">
        <v>5</v>
      </c>
      <c r="H3" s="96"/>
      <c r="I3" s="96"/>
      <c r="J3" s="95"/>
      <c r="K3" s="93" t="s">
        <v>15</v>
      </c>
      <c r="L3" s="95"/>
      <c r="M3" s="93" t="s">
        <v>25</v>
      </c>
      <c r="N3" s="94"/>
      <c r="O3" s="84" t="s">
        <v>24</v>
      </c>
      <c r="P3" s="85"/>
      <c r="Q3" s="86"/>
      <c r="R3" s="87" t="s">
        <v>6</v>
      </c>
      <c r="S3" s="88"/>
      <c r="T3" s="90" t="s">
        <v>7</v>
      </c>
      <c r="U3" s="91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4:128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4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8" t="s">
        <v>23</v>
      </c>
      <c r="R4" s="28"/>
      <c r="S4" s="39" t="s">
        <v>23</v>
      </c>
      <c r="U4" s="48" t="s">
        <v>23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</row>
    <row r="5" spans="1:128" s="8" customFormat="1" ht="13.5" customHeight="1">
      <c r="A5" s="53" t="s">
        <v>78</v>
      </c>
      <c r="B5" s="53" t="s">
        <v>79</v>
      </c>
      <c r="C5" s="53" t="s">
        <v>80</v>
      </c>
      <c r="D5" s="52" t="s">
        <v>81</v>
      </c>
      <c r="E5" s="18"/>
      <c r="F5" s="37"/>
      <c r="G5" s="19"/>
      <c r="H5" s="20"/>
      <c r="I5" s="19"/>
      <c r="J5" s="49"/>
      <c r="K5" s="8">
        <v>74</v>
      </c>
      <c r="L5" s="64">
        <v>2</v>
      </c>
      <c r="M5" s="21">
        <v>65</v>
      </c>
      <c r="N5" s="77">
        <v>1</v>
      </c>
      <c r="O5" s="19">
        <v>41.23</v>
      </c>
      <c r="P5" s="22">
        <f aca="true" t="shared" si="0" ref="P5:P22">O5*1.5</f>
        <v>61.845</v>
      </c>
      <c r="Q5" s="64">
        <v>7</v>
      </c>
      <c r="R5" s="22">
        <f>K5+M5+P5</f>
        <v>200.845</v>
      </c>
      <c r="S5" s="73">
        <v>2</v>
      </c>
      <c r="T5" s="22"/>
      <c r="U5" s="54" t="s">
        <v>20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8" customFormat="1" ht="13.5" customHeight="1">
      <c r="A6" s="53" t="s">
        <v>84</v>
      </c>
      <c r="B6" s="53" t="s">
        <v>88</v>
      </c>
      <c r="C6" s="53" t="s">
        <v>80</v>
      </c>
      <c r="D6" s="52" t="s">
        <v>81</v>
      </c>
      <c r="E6" s="18"/>
      <c r="F6" s="37"/>
      <c r="G6" s="19"/>
      <c r="H6" s="20"/>
      <c r="I6" s="19"/>
      <c r="J6" s="49"/>
      <c r="K6" s="21">
        <v>62</v>
      </c>
      <c r="L6" s="77">
        <v>3</v>
      </c>
      <c r="M6" s="21">
        <v>55</v>
      </c>
      <c r="N6" s="37">
        <v>2</v>
      </c>
      <c r="O6" s="19">
        <v>44.89</v>
      </c>
      <c r="P6" s="22">
        <f t="shared" si="0"/>
        <v>67.33500000000001</v>
      </c>
      <c r="Q6" s="58">
        <v>5</v>
      </c>
      <c r="R6" s="22">
        <f aca="true" t="shared" si="1" ref="R6:R11">K6+M6+P6</f>
        <v>184.335</v>
      </c>
      <c r="S6" s="73">
        <v>3</v>
      </c>
      <c r="T6" s="22"/>
      <c r="U6" s="49" t="s">
        <v>20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8" customFormat="1" ht="13.5" customHeight="1">
      <c r="A7" s="53" t="s">
        <v>125</v>
      </c>
      <c r="B7" s="53" t="s">
        <v>126</v>
      </c>
      <c r="C7" s="53" t="s">
        <v>80</v>
      </c>
      <c r="D7" s="52" t="s">
        <v>81</v>
      </c>
      <c r="E7" s="18"/>
      <c r="F7" s="37"/>
      <c r="G7" s="19"/>
      <c r="H7" s="20"/>
      <c r="I7" s="19"/>
      <c r="J7" s="49"/>
      <c r="K7" s="21">
        <v>52</v>
      </c>
      <c r="L7" s="81">
        <v>6</v>
      </c>
      <c r="M7" s="21">
        <v>50</v>
      </c>
      <c r="N7" s="37">
        <v>3</v>
      </c>
      <c r="O7" s="19">
        <v>46.81</v>
      </c>
      <c r="P7" s="22">
        <f t="shared" si="0"/>
        <v>70.215</v>
      </c>
      <c r="Q7" s="58">
        <v>4</v>
      </c>
      <c r="R7" s="22">
        <f t="shared" si="1"/>
        <v>172.215</v>
      </c>
      <c r="S7" s="61">
        <v>4</v>
      </c>
      <c r="T7" s="22"/>
      <c r="U7" s="4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8" customFormat="1" ht="13.5" customHeight="1">
      <c r="A8" s="53" t="s">
        <v>82</v>
      </c>
      <c r="B8" s="53" t="s">
        <v>83</v>
      </c>
      <c r="C8" s="53" t="s">
        <v>33</v>
      </c>
      <c r="D8" s="52" t="s">
        <v>81</v>
      </c>
      <c r="E8" s="18"/>
      <c r="F8" s="37"/>
      <c r="G8" s="19"/>
      <c r="H8" s="20"/>
      <c r="I8" s="19"/>
      <c r="J8" s="49"/>
      <c r="K8" s="21">
        <v>78</v>
      </c>
      <c r="L8" s="54">
        <v>1</v>
      </c>
      <c r="M8" s="21">
        <v>45</v>
      </c>
      <c r="N8" s="37">
        <v>4</v>
      </c>
      <c r="O8" s="19">
        <v>51.95</v>
      </c>
      <c r="P8" s="22">
        <f t="shared" si="0"/>
        <v>77.92500000000001</v>
      </c>
      <c r="Q8" s="54">
        <v>1</v>
      </c>
      <c r="R8" s="22">
        <f t="shared" si="1"/>
        <v>200.925</v>
      </c>
      <c r="S8" s="73">
        <v>1</v>
      </c>
      <c r="T8" s="22"/>
      <c r="U8" s="49" t="s">
        <v>20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s="8" customFormat="1" ht="13.5" customHeight="1">
      <c r="A9" s="53" t="s">
        <v>123</v>
      </c>
      <c r="B9" s="53" t="s">
        <v>124</v>
      </c>
      <c r="C9" s="53" t="s">
        <v>33</v>
      </c>
      <c r="D9" s="52" t="s">
        <v>81</v>
      </c>
      <c r="E9" s="18"/>
      <c r="F9" s="37"/>
      <c r="G9" s="19"/>
      <c r="H9" s="20"/>
      <c r="I9" s="19"/>
      <c r="J9" s="49"/>
      <c r="K9" s="21">
        <v>60</v>
      </c>
      <c r="L9" s="81">
        <v>5</v>
      </c>
      <c r="M9" s="21">
        <v>35</v>
      </c>
      <c r="N9" s="37">
        <v>5</v>
      </c>
      <c r="O9" s="19">
        <v>47.41</v>
      </c>
      <c r="P9" s="22">
        <f t="shared" si="0"/>
        <v>71.115</v>
      </c>
      <c r="Q9" s="64">
        <v>3</v>
      </c>
      <c r="R9" s="22">
        <f t="shared" si="1"/>
        <v>166.115</v>
      </c>
      <c r="S9" s="61">
        <v>5</v>
      </c>
      <c r="T9" s="22"/>
      <c r="U9" s="49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8" customFormat="1" ht="13.5" customHeight="1">
      <c r="A10" s="53" t="s">
        <v>129</v>
      </c>
      <c r="B10" s="53" t="s">
        <v>130</v>
      </c>
      <c r="C10" s="53" t="s">
        <v>33</v>
      </c>
      <c r="D10" s="52" t="s">
        <v>81</v>
      </c>
      <c r="E10" s="18"/>
      <c r="F10" s="55"/>
      <c r="G10" s="19"/>
      <c r="H10" s="20"/>
      <c r="I10" s="19"/>
      <c r="J10" s="49"/>
      <c r="K10" s="21">
        <v>44</v>
      </c>
      <c r="L10" s="58">
        <v>7</v>
      </c>
      <c r="M10" s="21">
        <v>25</v>
      </c>
      <c r="N10" s="37">
        <v>6</v>
      </c>
      <c r="O10" s="19">
        <v>43.03</v>
      </c>
      <c r="P10" s="22">
        <f t="shared" si="0"/>
        <v>64.545</v>
      </c>
      <c r="Q10" s="58">
        <v>6</v>
      </c>
      <c r="R10" s="22">
        <f t="shared" si="1"/>
        <v>133.54500000000002</v>
      </c>
      <c r="S10" s="61">
        <v>7</v>
      </c>
      <c r="T10" s="22"/>
      <c r="U10" s="54" t="s">
        <v>20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8" customFormat="1" ht="13.5" customHeight="1">
      <c r="A11" s="53" t="s">
        <v>131</v>
      </c>
      <c r="B11" s="53" t="s">
        <v>132</v>
      </c>
      <c r="C11" s="53" t="s">
        <v>80</v>
      </c>
      <c r="D11" s="52" t="s">
        <v>81</v>
      </c>
      <c r="E11" s="18"/>
      <c r="F11" s="37"/>
      <c r="G11" s="19"/>
      <c r="H11" s="20"/>
      <c r="I11" s="19"/>
      <c r="J11" s="54"/>
      <c r="K11" s="21">
        <v>60</v>
      </c>
      <c r="L11" s="58">
        <v>4</v>
      </c>
      <c r="M11" s="21">
        <v>15</v>
      </c>
      <c r="N11" s="37">
        <v>7</v>
      </c>
      <c r="O11" s="19">
        <v>49.32</v>
      </c>
      <c r="P11" s="22">
        <f t="shared" si="0"/>
        <v>73.98</v>
      </c>
      <c r="Q11" s="64">
        <v>2</v>
      </c>
      <c r="R11" s="22">
        <f t="shared" si="1"/>
        <v>148.98000000000002</v>
      </c>
      <c r="S11" s="61">
        <v>6</v>
      </c>
      <c r="T11" s="22"/>
      <c r="U11" s="49" t="s">
        <v>20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8" customFormat="1" ht="13.5" customHeight="1">
      <c r="A12" s="53"/>
      <c r="B12" s="53"/>
      <c r="C12" s="53"/>
      <c r="D12" s="52"/>
      <c r="E12" s="18"/>
      <c r="F12" s="37"/>
      <c r="G12" s="19"/>
      <c r="H12" s="20"/>
      <c r="I12" s="19"/>
      <c r="J12" s="49"/>
      <c r="K12" s="21"/>
      <c r="L12" s="49"/>
      <c r="M12" s="21"/>
      <c r="N12" s="37"/>
      <c r="O12" s="19"/>
      <c r="P12" s="22"/>
      <c r="Q12" s="49"/>
      <c r="R12" s="22"/>
      <c r="S12" s="79"/>
      <c r="T12" s="22"/>
      <c r="U12" s="49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8" customFormat="1" ht="13.5" customHeight="1">
      <c r="A13" s="53"/>
      <c r="B13" s="53"/>
      <c r="C13" s="53"/>
      <c r="D13" s="52"/>
      <c r="E13" s="18"/>
      <c r="F13" s="37"/>
      <c r="G13" s="19"/>
      <c r="H13" s="20"/>
      <c r="I13" s="19"/>
      <c r="J13" s="49"/>
      <c r="K13" s="21"/>
      <c r="L13" s="49"/>
      <c r="M13" s="21"/>
      <c r="N13" s="37"/>
      <c r="O13" s="19"/>
      <c r="P13" s="22"/>
      <c r="Q13" s="49"/>
      <c r="R13" s="22"/>
      <c r="S13" s="79"/>
      <c r="T13" s="22"/>
      <c r="U13" s="49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8" customFormat="1" ht="13.5" customHeight="1">
      <c r="A14" s="53"/>
      <c r="B14" s="53"/>
      <c r="C14" s="53"/>
      <c r="D14" s="52"/>
      <c r="E14" s="18"/>
      <c r="F14" s="37"/>
      <c r="G14" s="19"/>
      <c r="H14" s="20"/>
      <c r="I14" s="19"/>
      <c r="J14" s="49"/>
      <c r="K14" s="21"/>
      <c r="L14" s="49"/>
      <c r="M14" s="21"/>
      <c r="N14" s="37"/>
      <c r="O14" s="19"/>
      <c r="P14" s="22"/>
      <c r="Q14" s="49"/>
      <c r="R14" s="22"/>
      <c r="S14" s="79"/>
      <c r="T14" s="22"/>
      <c r="U14" s="49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s="8" customFormat="1" ht="13.5" customHeight="1">
      <c r="A15" s="53"/>
      <c r="B15" s="53"/>
      <c r="C15" s="53"/>
      <c r="D15" s="52"/>
      <c r="E15" s="18"/>
      <c r="F15" s="37"/>
      <c r="G15" s="19"/>
      <c r="H15" s="20"/>
      <c r="I15" s="19"/>
      <c r="J15" s="49"/>
      <c r="K15" s="21"/>
      <c r="L15" s="49"/>
      <c r="M15" s="21"/>
      <c r="N15" s="37"/>
      <c r="O15" s="19"/>
      <c r="P15" s="22"/>
      <c r="Q15" s="49"/>
      <c r="R15" s="22"/>
      <c r="S15" s="79"/>
      <c r="T15" s="22"/>
      <c r="U15" s="49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</row>
    <row r="16" spans="1:128" s="8" customFormat="1" ht="13.5" customHeight="1">
      <c r="A16" s="53"/>
      <c r="B16" s="53"/>
      <c r="C16" s="53"/>
      <c r="D16" s="52"/>
      <c r="E16" s="18"/>
      <c r="F16" s="37"/>
      <c r="G16" s="19"/>
      <c r="H16" s="20"/>
      <c r="I16" s="19"/>
      <c r="J16" s="49"/>
      <c r="K16" s="21"/>
      <c r="L16" s="37"/>
      <c r="M16" s="21"/>
      <c r="N16" s="37"/>
      <c r="O16" s="19"/>
      <c r="P16" s="22"/>
      <c r="Q16" s="49"/>
      <c r="R16" s="22"/>
      <c r="S16" s="50"/>
      <c r="T16" s="22"/>
      <c r="U16" s="4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</row>
    <row r="17" spans="1:128" s="8" customFormat="1" ht="13.5" customHeight="1">
      <c r="A17" s="53" t="s">
        <v>117</v>
      </c>
      <c r="B17" s="53" t="s">
        <v>118</v>
      </c>
      <c r="C17" s="53" t="s">
        <v>33</v>
      </c>
      <c r="D17" s="52" t="s">
        <v>112</v>
      </c>
      <c r="E17" s="18"/>
      <c r="F17" s="37"/>
      <c r="G17" s="19"/>
      <c r="H17" s="20"/>
      <c r="I17" s="19"/>
      <c r="J17" s="49"/>
      <c r="K17" s="21">
        <v>72</v>
      </c>
      <c r="L17" s="77">
        <v>2</v>
      </c>
      <c r="M17" s="21">
        <v>65</v>
      </c>
      <c r="N17" s="55">
        <v>1</v>
      </c>
      <c r="O17" s="19">
        <v>49.51</v>
      </c>
      <c r="P17" s="22">
        <f t="shared" si="0"/>
        <v>74.265</v>
      </c>
      <c r="Q17" s="54">
        <v>1</v>
      </c>
      <c r="R17" s="22">
        <f aca="true" t="shared" si="2" ref="R17:R22">K17+M17+P17</f>
        <v>211.265</v>
      </c>
      <c r="S17" s="73">
        <v>1</v>
      </c>
      <c r="T17" s="22"/>
      <c r="U17" s="49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</row>
    <row r="18" spans="1:128" s="8" customFormat="1" ht="13.5" customHeight="1">
      <c r="A18" s="53" t="s">
        <v>119</v>
      </c>
      <c r="B18" s="53" t="s">
        <v>120</v>
      </c>
      <c r="C18" s="53" t="s">
        <v>33</v>
      </c>
      <c r="D18" s="52" t="s">
        <v>112</v>
      </c>
      <c r="E18" s="18"/>
      <c r="F18" s="37"/>
      <c r="G18" s="19"/>
      <c r="H18" s="20"/>
      <c r="I18" s="19"/>
      <c r="J18" s="49"/>
      <c r="K18" s="21">
        <v>60</v>
      </c>
      <c r="L18" s="81">
        <v>4</v>
      </c>
      <c r="M18" s="21">
        <v>40</v>
      </c>
      <c r="N18" s="77">
        <v>2</v>
      </c>
      <c r="O18" s="19">
        <v>44.15</v>
      </c>
      <c r="P18" s="22">
        <f t="shared" si="0"/>
        <v>66.225</v>
      </c>
      <c r="Q18" s="78">
        <v>2</v>
      </c>
      <c r="R18" s="22">
        <f t="shared" si="2"/>
        <v>166.225</v>
      </c>
      <c r="S18" s="73">
        <v>3</v>
      </c>
      <c r="T18" s="22"/>
      <c r="U18" s="49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</row>
    <row r="19" spans="1:21" s="13" customFormat="1" ht="13.5" customHeight="1">
      <c r="A19" s="53" t="s">
        <v>69</v>
      </c>
      <c r="B19" s="53" t="s">
        <v>89</v>
      </c>
      <c r="C19" s="53" t="s">
        <v>80</v>
      </c>
      <c r="D19" s="52" t="s">
        <v>112</v>
      </c>
      <c r="E19" s="18"/>
      <c r="F19" s="37"/>
      <c r="G19" s="19"/>
      <c r="H19" s="20"/>
      <c r="I19" s="19"/>
      <c r="J19" s="49"/>
      <c r="K19" s="8">
        <v>88</v>
      </c>
      <c r="L19" s="54">
        <v>1</v>
      </c>
      <c r="M19" s="21">
        <v>40</v>
      </c>
      <c r="N19" s="77">
        <v>3</v>
      </c>
      <c r="O19" s="19">
        <v>42.11</v>
      </c>
      <c r="P19" s="22">
        <f t="shared" si="0"/>
        <v>63.165</v>
      </c>
      <c r="Q19" s="78">
        <v>3</v>
      </c>
      <c r="R19" s="22">
        <f t="shared" si="2"/>
        <v>191.165</v>
      </c>
      <c r="S19" s="73">
        <v>2</v>
      </c>
      <c r="T19" s="22"/>
      <c r="U19" s="54"/>
    </row>
    <row r="20" spans="1:21" s="13" customFormat="1" ht="13.5" customHeight="1">
      <c r="A20" s="53" t="s">
        <v>121</v>
      </c>
      <c r="B20" s="53" t="s">
        <v>122</v>
      </c>
      <c r="C20" s="53" t="s">
        <v>80</v>
      </c>
      <c r="D20" s="52" t="s">
        <v>112</v>
      </c>
      <c r="E20" s="18"/>
      <c r="F20" s="37"/>
      <c r="G20" s="19"/>
      <c r="H20" s="20"/>
      <c r="I20" s="19"/>
      <c r="J20" s="49"/>
      <c r="K20" s="8">
        <v>66</v>
      </c>
      <c r="L20" s="64">
        <v>3</v>
      </c>
      <c r="M20" s="21">
        <v>35</v>
      </c>
      <c r="N20" s="77">
        <v>4</v>
      </c>
      <c r="O20" s="19">
        <v>41.21</v>
      </c>
      <c r="P20" s="22">
        <f t="shared" si="0"/>
        <v>61.815</v>
      </c>
      <c r="Q20" s="83">
        <v>4</v>
      </c>
      <c r="R20" s="22">
        <f t="shared" si="2"/>
        <v>162.815</v>
      </c>
      <c r="S20" s="61">
        <v>4</v>
      </c>
      <c r="T20" s="22"/>
      <c r="U20" s="54"/>
    </row>
    <row r="21" spans="1:21" s="13" customFormat="1" ht="13.5" customHeight="1">
      <c r="A21" s="53" t="s">
        <v>113</v>
      </c>
      <c r="B21" s="53" t="s">
        <v>114</v>
      </c>
      <c r="C21" s="53" t="s">
        <v>80</v>
      </c>
      <c r="D21" s="52" t="s">
        <v>112</v>
      </c>
      <c r="E21" s="18"/>
      <c r="F21" s="37"/>
      <c r="G21" s="19"/>
      <c r="H21" s="20"/>
      <c r="I21" s="19"/>
      <c r="J21" s="49"/>
      <c r="K21" s="8">
        <v>54</v>
      </c>
      <c r="L21" s="58">
        <v>5</v>
      </c>
      <c r="M21" s="21">
        <v>20</v>
      </c>
      <c r="N21" s="81">
        <v>5</v>
      </c>
      <c r="O21" s="19">
        <v>39.74</v>
      </c>
      <c r="P21" s="22">
        <f t="shared" si="0"/>
        <v>59.61</v>
      </c>
      <c r="Q21" s="83">
        <v>5</v>
      </c>
      <c r="R21" s="22">
        <f t="shared" si="2"/>
        <v>133.61</v>
      </c>
      <c r="S21" s="61">
        <v>5</v>
      </c>
      <c r="T21" s="22"/>
      <c r="U21" s="49"/>
    </row>
    <row r="22" spans="1:128" s="8" customFormat="1" ht="13.5" customHeight="1">
      <c r="A22" s="53" t="s">
        <v>115</v>
      </c>
      <c r="B22" s="53" t="s">
        <v>116</v>
      </c>
      <c r="C22" s="53" t="s">
        <v>80</v>
      </c>
      <c r="D22" s="52" t="s">
        <v>112</v>
      </c>
      <c r="E22" s="18"/>
      <c r="F22" s="37"/>
      <c r="G22" s="19"/>
      <c r="H22" s="20"/>
      <c r="I22" s="19"/>
      <c r="J22" s="49"/>
      <c r="K22" s="8">
        <v>10</v>
      </c>
      <c r="L22" s="58">
        <v>6</v>
      </c>
      <c r="M22" s="21">
        <v>15</v>
      </c>
      <c r="N22" s="81">
        <v>6</v>
      </c>
      <c r="O22" s="19">
        <v>31.58</v>
      </c>
      <c r="P22" s="22">
        <f t="shared" si="0"/>
        <v>47.37</v>
      </c>
      <c r="Q22" s="83">
        <v>6</v>
      </c>
      <c r="R22" s="22">
        <f t="shared" si="2"/>
        <v>72.37</v>
      </c>
      <c r="S22" s="61">
        <v>6</v>
      </c>
      <c r="T22" s="22"/>
      <c r="U22" s="5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1:128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/>
      <c r="J23" s="49"/>
      <c r="L23" s="49"/>
      <c r="M23" s="21"/>
      <c r="N23" s="37"/>
      <c r="O23" s="19"/>
      <c r="P23" s="22"/>
      <c r="Q23" s="54"/>
      <c r="R23" s="22" t="s">
        <v>20</v>
      </c>
      <c r="S23" s="50"/>
      <c r="T23" s="22"/>
      <c r="U23" s="5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</row>
    <row r="24" spans="1:128" s="8" customFormat="1" ht="13.5" customHeight="1">
      <c r="A24" s="53"/>
      <c r="B24" s="53"/>
      <c r="C24" s="53"/>
      <c r="D24" s="52"/>
      <c r="E24" s="18"/>
      <c r="F24" s="37"/>
      <c r="G24" s="19"/>
      <c r="H24" s="20"/>
      <c r="I24" s="19"/>
      <c r="J24" s="49"/>
      <c r="K24" s="21"/>
      <c r="L24" s="37"/>
      <c r="M24" s="21"/>
      <c r="N24" s="37"/>
      <c r="O24" s="19"/>
      <c r="P24" s="22"/>
      <c r="Q24" s="63"/>
      <c r="R24" s="22" t="s">
        <v>20</v>
      </c>
      <c r="S24" s="50"/>
      <c r="T24" s="22"/>
      <c r="U24" s="4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</row>
    <row r="25" spans="1:128" s="8" customFormat="1" ht="13.5" customHeight="1">
      <c r="A25" s="67"/>
      <c r="B25" s="67"/>
      <c r="C25" s="67"/>
      <c r="D25" s="69"/>
      <c r="E25" s="18"/>
      <c r="F25" s="18"/>
      <c r="G25" s="19"/>
      <c r="H25" s="20"/>
      <c r="I25" s="19"/>
      <c r="J25" s="17"/>
      <c r="L25" s="17"/>
      <c r="M25" s="21"/>
      <c r="N25" s="18"/>
      <c r="O25" s="19"/>
      <c r="P25" s="22"/>
      <c r="Q25" s="17"/>
      <c r="R25" s="22" t="s">
        <v>20</v>
      </c>
      <c r="T25" s="22"/>
      <c r="U25" s="17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</row>
    <row r="26" spans="1:128" s="8" customFormat="1" ht="13.5" customHeight="1">
      <c r="A26" s="40"/>
      <c r="B26" s="40"/>
      <c r="C26" s="40"/>
      <c r="E26" s="18"/>
      <c r="F26" s="37"/>
      <c r="G26" s="19"/>
      <c r="H26" s="20"/>
      <c r="I26" s="19"/>
      <c r="J26" s="49"/>
      <c r="K26" s="21"/>
      <c r="L26" s="37"/>
      <c r="M26" s="21"/>
      <c r="N26" s="37"/>
      <c r="O26" s="19"/>
      <c r="P26" s="22"/>
      <c r="Q26" s="49"/>
      <c r="R26" s="22" t="s">
        <v>20</v>
      </c>
      <c r="S26" s="50"/>
      <c r="T26" s="22"/>
      <c r="U26" s="49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</row>
    <row r="27" spans="1:128" s="8" customFormat="1" ht="13.5" customHeight="1">
      <c r="A27" s="67"/>
      <c r="B27" s="67"/>
      <c r="C27" s="67"/>
      <c r="D27" s="69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 t="s">
        <v>20</v>
      </c>
      <c r="T27" s="22"/>
      <c r="U27" s="17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s="8" customFormat="1" ht="13.5" customHeight="1">
      <c r="A28" s="67"/>
      <c r="B28" s="67"/>
      <c r="C28" s="67"/>
      <c r="D28" s="69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T28" s="22"/>
      <c r="U28" s="17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s="8" customFormat="1" ht="13.5" customHeight="1">
      <c r="A29" s="67"/>
      <c r="B29" s="67"/>
      <c r="C29" s="67"/>
      <c r="D29" s="69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T29" s="22"/>
      <c r="U29" s="17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s="8" customFormat="1" ht="13.5" customHeight="1">
      <c r="A30" s="67"/>
      <c r="B30" s="67"/>
      <c r="C30" s="67"/>
      <c r="D30" s="69"/>
      <c r="E30" s="18"/>
      <c r="F30" s="18"/>
      <c r="G30" s="19"/>
      <c r="H30" s="20"/>
      <c r="I30" s="19"/>
      <c r="J30" s="17"/>
      <c r="K30" s="21"/>
      <c r="L30" s="18"/>
      <c r="M30" s="21"/>
      <c r="N30" s="18"/>
      <c r="O30" s="19"/>
      <c r="P30" s="22"/>
      <c r="Q30" s="17"/>
      <c r="R30" s="22"/>
      <c r="T30" s="22"/>
      <c r="U30" s="17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s="8" customFormat="1" ht="13.5" customHeight="1">
      <c r="A31" s="67"/>
      <c r="B31" s="67"/>
      <c r="C31" s="67"/>
      <c r="D31" s="69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s="8" customFormat="1" ht="13.5" customHeight="1">
      <c r="A32" s="67"/>
      <c r="B32" s="67"/>
      <c r="C32" s="67"/>
      <c r="D32" s="69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s="8" customFormat="1" ht="13.5" customHeight="1">
      <c r="A33" s="67"/>
      <c r="B33" s="67"/>
      <c r="C33" s="67"/>
      <c r="D33" s="69"/>
      <c r="E33" s="18"/>
      <c r="F33" s="18"/>
      <c r="G33" s="19"/>
      <c r="H33" s="20"/>
      <c r="I33" s="19"/>
      <c r="J33" s="17"/>
      <c r="K33" s="21"/>
      <c r="L33" s="18"/>
      <c r="M33" s="21"/>
      <c r="N33" s="18"/>
      <c r="O33" s="19"/>
      <c r="P33" s="22"/>
      <c r="Q33" s="17"/>
      <c r="R33" s="22"/>
      <c r="T33" s="22"/>
      <c r="U33" s="17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s="8" customFormat="1" ht="13.5" customHeight="1">
      <c r="A34" s="67"/>
      <c r="B34" s="67"/>
      <c r="C34" s="67"/>
      <c r="D34" s="68"/>
      <c r="E34" s="18"/>
      <c r="F34" s="18"/>
      <c r="G34" s="19"/>
      <c r="H34" s="20"/>
      <c r="I34" s="19"/>
      <c r="J34" s="17"/>
      <c r="K34" s="21"/>
      <c r="L34" s="18"/>
      <c r="M34" s="21"/>
      <c r="N34" s="18"/>
      <c r="O34" s="19"/>
      <c r="P34" s="22"/>
      <c r="Q34" s="17"/>
      <c r="R34" s="22"/>
      <c r="T34" s="22"/>
      <c r="U34" s="17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s="8" customFormat="1" ht="13.5" customHeight="1">
      <c r="A35" s="53"/>
      <c r="B35" s="53"/>
      <c r="C35" s="53"/>
      <c r="D35" s="52"/>
      <c r="E35" s="18"/>
      <c r="F35" s="37"/>
      <c r="H35" s="20"/>
      <c r="I35" s="19"/>
      <c r="J35" s="49"/>
      <c r="K35" s="21"/>
      <c r="L35" s="37"/>
      <c r="M35" s="21"/>
      <c r="N35" s="37"/>
      <c r="O35" s="19"/>
      <c r="P35" s="22"/>
      <c r="Q35" s="49"/>
      <c r="R35" s="22"/>
      <c r="S35" s="50"/>
      <c r="T35" s="22"/>
      <c r="U35" s="49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21" s="13" customFormat="1" ht="13.5" customHeight="1">
      <c r="A36" s="53"/>
      <c r="B36" s="53"/>
      <c r="C36" s="53"/>
      <c r="D36" s="52"/>
      <c r="E36" s="18"/>
      <c r="F36" s="37"/>
      <c r="G36" s="19"/>
      <c r="H36" s="20"/>
      <c r="I36" s="19"/>
      <c r="J36" s="49"/>
      <c r="K36" s="21"/>
      <c r="L36" s="37"/>
      <c r="M36" s="21"/>
      <c r="N36" s="37"/>
      <c r="O36" s="19"/>
      <c r="P36" s="22"/>
      <c r="Q36" s="49"/>
      <c r="R36" s="22"/>
      <c r="S36" s="50"/>
      <c r="T36" s="22"/>
      <c r="U36" s="49"/>
    </row>
    <row r="37" spans="1:21" s="13" customFormat="1" ht="13.5" customHeight="1">
      <c r="A37" s="40"/>
      <c r="B37" s="40"/>
      <c r="C37" s="40"/>
      <c r="D37" s="17"/>
      <c r="E37" s="18"/>
      <c r="F37" s="37"/>
      <c r="G37" s="19"/>
      <c r="H37" s="20"/>
      <c r="I37" s="19"/>
      <c r="J37" s="49"/>
      <c r="K37" s="21"/>
      <c r="L37" s="37"/>
      <c r="M37" s="21"/>
      <c r="N37" s="37"/>
      <c r="O37" s="19"/>
      <c r="P37" s="22"/>
      <c r="Q37" s="49"/>
      <c r="R37" s="22"/>
      <c r="S37" s="50"/>
      <c r="T37" s="22"/>
      <c r="U37" s="49"/>
    </row>
  </sheetData>
  <mergeCells count="8">
    <mergeCell ref="A1:N1"/>
    <mergeCell ref="T3:U3"/>
    <mergeCell ref="R3:S3"/>
    <mergeCell ref="O3:Q3"/>
    <mergeCell ref="E3:F3"/>
    <mergeCell ref="G3:J3"/>
    <mergeCell ref="K3:L3"/>
    <mergeCell ref="M3:N3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2006-06-11T14:42:52Z</cp:lastPrinted>
  <dcterms:created xsi:type="dcterms:W3CDTF">2000-04-20T06:06:45Z</dcterms:created>
  <dcterms:modified xsi:type="dcterms:W3CDTF">2006-06-11T15:07:30Z</dcterms:modified>
  <cp:category/>
  <cp:version/>
  <cp:contentType/>
  <cp:contentStatus/>
</cp:coreProperties>
</file>