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805" tabRatio="599" activeTab="6"/>
  </bookViews>
  <sheets>
    <sheet name="Damen" sheetId="1" r:id="rId1"/>
    <sheet name="JW" sheetId="2" r:id="rId2"/>
    <sheet name="Herren" sheetId="3" r:id="rId3"/>
    <sheet name="Liste 5 K. JM" sheetId="4" r:id="rId4"/>
    <sheet name="Liste 7 K. JM" sheetId="5" r:id="rId5"/>
    <sheet name="Liste 5 K. JW" sheetId="6" r:id="rId6"/>
    <sheet name="Liste 5 K. Herren" sheetId="7" r:id="rId7"/>
    <sheet name="Liste 5 K. Damen" sheetId="8" r:id="rId8"/>
    <sheet name="Liste 7 K. Damen" sheetId="9" r:id="rId9"/>
    <sheet name="Liste 7 K. Herren" sheetId="10" r:id="rId10"/>
    <sheet name="Liste 9 K. Herren" sheetId="11" r:id="rId11"/>
    <sheet name="Multi 2K.Herren" sheetId="12" r:id="rId12"/>
    <sheet name="Multi 2K. Damen" sheetId="13" r:id="rId13"/>
    <sheet name="Jugend männlich" sheetId="14" r:id="rId14"/>
    <sheet name="Jugend weiblich" sheetId="15" r:id="rId15"/>
  </sheets>
  <definedNames>
    <definedName name="_xlnm.Print_Titles" localSheetId="0">'Damen'!$B:$C</definedName>
    <definedName name="_xlnm.Print_Titles" localSheetId="2">'Herren'!$B:$C</definedName>
  </definedNames>
  <calcPr fullCalcOnLoad="1"/>
</workbook>
</file>

<file path=xl/sharedStrings.xml><?xml version="1.0" encoding="utf-8"?>
<sst xmlns="http://schemas.openxmlformats.org/spreadsheetml/2006/main" count="1214" uniqueCount="215">
  <si>
    <t>Teilnehmer</t>
  </si>
  <si>
    <t>Punkte</t>
  </si>
  <si>
    <t>1.Wurf</t>
  </si>
  <si>
    <t>2.Wurf</t>
  </si>
  <si>
    <t>Weite</t>
  </si>
  <si>
    <t>Qualipunkte</t>
  </si>
  <si>
    <t>1.</t>
  </si>
  <si>
    <t>Name</t>
  </si>
  <si>
    <t>Vorname</t>
  </si>
  <si>
    <t>Verein</t>
  </si>
  <si>
    <t>Klasse</t>
  </si>
  <si>
    <t>Disz 1</t>
  </si>
  <si>
    <t>Disz 2</t>
  </si>
  <si>
    <t>Disz 3</t>
  </si>
  <si>
    <t>Disz 4</t>
  </si>
  <si>
    <t>Disz 5</t>
  </si>
  <si>
    <t>5-Kampf</t>
  </si>
  <si>
    <t>Rang</t>
  </si>
  <si>
    <t>Disz 8</t>
  </si>
  <si>
    <t>Disz 9</t>
  </si>
  <si>
    <t>Multi 2-Kampf</t>
  </si>
  <si>
    <t>Alround</t>
  </si>
  <si>
    <t>Maisel</t>
  </si>
  <si>
    <t>Jana</t>
  </si>
  <si>
    <t>Luckenau</t>
  </si>
  <si>
    <t>LD</t>
  </si>
  <si>
    <t>Dürrwald</t>
  </si>
  <si>
    <t>Sabrina</t>
  </si>
  <si>
    <t>CC Peitz</t>
  </si>
  <si>
    <t>BJW</t>
  </si>
  <si>
    <t xml:space="preserve">Stein </t>
  </si>
  <si>
    <t>Janet</t>
  </si>
  <si>
    <t xml:space="preserve">Ernst </t>
  </si>
  <si>
    <t>Kathrin</t>
  </si>
  <si>
    <t xml:space="preserve">Opitz </t>
  </si>
  <si>
    <t>Verena</t>
  </si>
  <si>
    <t>AJW</t>
  </si>
  <si>
    <t>Horx</t>
  </si>
  <si>
    <t>Nadine</t>
  </si>
  <si>
    <t>Kellinghusen</t>
  </si>
  <si>
    <t xml:space="preserve">Jahn </t>
  </si>
  <si>
    <t>Nicole</t>
  </si>
  <si>
    <t>Bingen</t>
  </si>
  <si>
    <t>Urbanik</t>
  </si>
  <si>
    <t>Sandra</t>
  </si>
  <si>
    <t>TG Westewitz</t>
  </si>
  <si>
    <t>Schwabe</t>
  </si>
  <si>
    <t>Christin</t>
  </si>
  <si>
    <t>Steppan</t>
  </si>
  <si>
    <t>SFC Luckenau</t>
  </si>
  <si>
    <t>Rönne</t>
  </si>
  <si>
    <t>Bente</t>
  </si>
  <si>
    <t>1. Wurf</t>
  </si>
  <si>
    <t>2. Wurf</t>
  </si>
  <si>
    <t>Name und Vorname</t>
  </si>
  <si>
    <t>Disz 6</t>
  </si>
  <si>
    <t>Disz 7</t>
  </si>
  <si>
    <t>7-Kampf</t>
  </si>
  <si>
    <t>9-Kampf</t>
  </si>
  <si>
    <t>Nagel</t>
  </si>
  <si>
    <t>Jens</t>
  </si>
  <si>
    <t>LM</t>
  </si>
  <si>
    <t>Michael</t>
  </si>
  <si>
    <t>Wagner</t>
  </si>
  <si>
    <t>Frank</t>
  </si>
  <si>
    <t>Kelterer</t>
  </si>
  <si>
    <t>Erek</t>
  </si>
  <si>
    <t>Schäfer</t>
  </si>
  <si>
    <t>Horst</t>
  </si>
  <si>
    <t>Idar-Oberstein</t>
  </si>
  <si>
    <t>Karden</t>
  </si>
  <si>
    <t>Visser</t>
  </si>
  <si>
    <t>Wiebold</t>
  </si>
  <si>
    <t>Zessler</t>
  </si>
  <si>
    <t>Andreas</t>
  </si>
  <si>
    <t>Harter</t>
  </si>
  <si>
    <t>Leverkusen</t>
  </si>
  <si>
    <t>Dimmerling</t>
  </si>
  <si>
    <t>Gerhard</t>
  </si>
  <si>
    <t>ASG Ford</t>
  </si>
  <si>
    <t>Madauß</t>
  </si>
  <si>
    <t>Felix</t>
  </si>
  <si>
    <t>Maire-Hensge</t>
  </si>
  <si>
    <t>Heinz</t>
  </si>
  <si>
    <t>Balles</t>
  </si>
  <si>
    <t>Otmar</t>
  </si>
  <si>
    <t>Musial</t>
  </si>
  <si>
    <t>Carsten</t>
  </si>
  <si>
    <t>Martin</t>
  </si>
  <si>
    <t>AJM</t>
  </si>
  <si>
    <t>Ralf</t>
  </si>
  <si>
    <t>Bruder</t>
  </si>
  <si>
    <t>Klaus-Jürgen</t>
  </si>
  <si>
    <t>Andre</t>
  </si>
  <si>
    <t>Weigel</t>
  </si>
  <si>
    <t>Thomas</t>
  </si>
  <si>
    <t>Stein</t>
  </si>
  <si>
    <t>Klett</t>
  </si>
  <si>
    <t>Jürgen</t>
  </si>
  <si>
    <t>Dillingen</t>
  </si>
  <si>
    <t>Hunsinger</t>
  </si>
  <si>
    <t>Josef</t>
  </si>
  <si>
    <t>Töllner</t>
  </si>
  <si>
    <t>Jonas</t>
  </si>
  <si>
    <t>Schwabstedt</t>
  </si>
  <si>
    <t>BJM</t>
  </si>
  <si>
    <t>Neumann</t>
  </si>
  <si>
    <t>Jan</t>
  </si>
  <si>
    <t>Ratzeburg</t>
  </si>
  <si>
    <t>Tieseler</t>
  </si>
  <si>
    <t>Daniel</t>
  </si>
  <si>
    <t>Franzen</t>
  </si>
  <si>
    <t>Dominik</t>
  </si>
  <si>
    <t>Kurz</t>
  </si>
  <si>
    <t>Alexander</t>
  </si>
  <si>
    <t>Kamrath</t>
  </si>
  <si>
    <t>Norman</t>
  </si>
  <si>
    <t>Demin</t>
  </si>
  <si>
    <t>Gath</t>
  </si>
  <si>
    <t>Benjamin</t>
  </si>
  <si>
    <t>.</t>
  </si>
  <si>
    <t>Ebeling</t>
  </si>
  <si>
    <t>Olaf</t>
  </si>
  <si>
    <t>SFC Luckennau</t>
  </si>
  <si>
    <t xml:space="preserve">Döhring </t>
  </si>
  <si>
    <t>Peitz</t>
  </si>
  <si>
    <t>Matthiesen</t>
  </si>
  <si>
    <t>Steffen</t>
  </si>
  <si>
    <t>Edewecht</t>
  </si>
  <si>
    <t>Morosow</t>
  </si>
  <si>
    <t>Valentin</t>
  </si>
  <si>
    <t>Joachim</t>
  </si>
  <si>
    <t>Erik</t>
  </si>
  <si>
    <t>Kerz</t>
  </si>
  <si>
    <t>Sina</t>
  </si>
  <si>
    <t>Gerlach</t>
  </si>
  <si>
    <t>Berlin</t>
  </si>
  <si>
    <t>Borussia Friedr.</t>
  </si>
  <si>
    <t>Platz</t>
  </si>
  <si>
    <t>Kl</t>
  </si>
  <si>
    <t>Allround</t>
  </si>
  <si>
    <t>Nr</t>
  </si>
  <si>
    <t>Nr.</t>
  </si>
  <si>
    <t>Kl.</t>
  </si>
  <si>
    <t>Multi 2-K.</t>
  </si>
  <si>
    <t>Emden</t>
  </si>
  <si>
    <t>Hasenhütl</t>
  </si>
  <si>
    <t>Köln</t>
  </si>
  <si>
    <t>Evgeni</t>
  </si>
  <si>
    <t>Ruhl</t>
  </si>
  <si>
    <t>Melanie</t>
  </si>
  <si>
    <t>Kopyciok</t>
  </si>
  <si>
    <t>Cindy</t>
  </si>
  <si>
    <t>Frutig</t>
  </si>
  <si>
    <t>Timo</t>
  </si>
  <si>
    <t>Machwirt</t>
  </si>
  <si>
    <t>Marcel</t>
  </si>
  <si>
    <t>Jean-Paul</t>
  </si>
  <si>
    <t>Friedrichsfelde</t>
  </si>
  <si>
    <t>Kuhfahl</t>
  </si>
  <si>
    <t>Willam</t>
  </si>
  <si>
    <t>Krieger</t>
  </si>
  <si>
    <t>Malte</t>
  </si>
  <si>
    <t>Schwabstett</t>
  </si>
  <si>
    <t>Fischer</t>
  </si>
  <si>
    <t>CJM</t>
  </si>
  <si>
    <t>Gödicke</t>
  </si>
  <si>
    <t>Torsten</t>
  </si>
  <si>
    <t>Skeyde</t>
  </si>
  <si>
    <t>Sven</t>
  </si>
  <si>
    <t>Dirk</t>
  </si>
  <si>
    <t>Westewitz</t>
  </si>
  <si>
    <t>Schönberg</t>
  </si>
  <si>
    <t>Brösch</t>
  </si>
  <si>
    <t xml:space="preserve">Ergebnis der  Qualifikation zur  Europameisterschaft der  Jugend 2006 -  männlich - </t>
  </si>
  <si>
    <t>Land</t>
  </si>
  <si>
    <t>Nürnberg</t>
  </si>
  <si>
    <t>1.Qua.</t>
  </si>
  <si>
    <t>Halle</t>
  </si>
  <si>
    <t>2. Qua.</t>
  </si>
  <si>
    <t>Ingelheim</t>
  </si>
  <si>
    <t>3. Qua.</t>
  </si>
  <si>
    <t>DM</t>
  </si>
  <si>
    <t>Platzziffer</t>
  </si>
  <si>
    <t>Summe</t>
  </si>
  <si>
    <t>Kl.Summe</t>
  </si>
  <si>
    <t xml:space="preserve">Gesamt </t>
  </si>
  <si>
    <t>mit Streichwert</t>
  </si>
  <si>
    <t>Franzen, Dominik</t>
  </si>
  <si>
    <t>Rheinland - Pfalz</t>
  </si>
  <si>
    <t>Morosow, Valentin</t>
  </si>
  <si>
    <t>Niedersachsen</t>
  </si>
  <si>
    <t>Demin, Ewgeni</t>
  </si>
  <si>
    <t>Krieger, Malte</t>
  </si>
  <si>
    <t>Schleswig-Holstein</t>
  </si>
  <si>
    <t>Gödicke, Thorsten</t>
  </si>
  <si>
    <t>Sachsen-Anhalt</t>
  </si>
  <si>
    <t>Schönberg, Dirk</t>
  </si>
  <si>
    <t>Sachsen</t>
  </si>
  <si>
    <t>Frutig, Timo</t>
  </si>
  <si>
    <t>Kuhfahl, Jean-Paul</t>
  </si>
  <si>
    <t>Fischer, Daniel</t>
  </si>
  <si>
    <t>Kurz, Alexander</t>
  </si>
  <si>
    <t>Willam, Martin</t>
  </si>
  <si>
    <t>Nordrhein-Westfalen</t>
  </si>
  <si>
    <t>Machwirth, Marcel</t>
  </si>
  <si>
    <t xml:space="preserve">Ergebnis der  Qualifikation zur  Europameisterschaft der  Jugend 2006 -  weiblich - </t>
  </si>
  <si>
    <t>Dürrwald, Sabrina</t>
  </si>
  <si>
    <t>Urbanik, Sandra</t>
  </si>
  <si>
    <t>Schwabe, Christin</t>
  </si>
  <si>
    <t>Rönne, Bente</t>
  </si>
  <si>
    <t>Steppan, Sabrina</t>
  </si>
  <si>
    <t>Kopyciok, Cindy</t>
  </si>
  <si>
    <t>Anke</t>
  </si>
  <si>
    <t>Jahn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</si>
</sst>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#,##0_);[Red]\(#,##0\)"/>
    <numFmt numFmtId="178" formatCode="#,##0.00_);[Red]\(#,##0.00\)"/>
    <numFmt numFmtId="179" formatCode="&quot; DM&quot;#,##0_);[Red]\(&quot; DM&quot;#,##0\)"/>
    <numFmt numFmtId="180" formatCode="&quot; DM&quot;#,##0.00_);[Red]\(&quot; DM&quot;#,##0.00\)"/>
    <numFmt numFmtId="181" formatCode="#,##0.000"/>
    <numFmt numFmtId="182" formatCode="#,##0.0000"/>
    <numFmt numFmtId="183" formatCode="[$€]#,##0.00_);[Red]\([$€]#,##0.00\)"/>
    <numFmt numFmtId="184" formatCode="#,##0.000;[Red]#,##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4"/>
      <name val="Arial"/>
      <family val="2"/>
    </font>
    <font>
      <b/>
      <sz val="8"/>
      <color indexed="14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10"/>
      <name val="Arial Narrow"/>
      <family val="0"/>
    </font>
    <font>
      <sz val="8"/>
      <name val="Arial Narrow"/>
      <family val="0"/>
    </font>
    <font>
      <sz val="10"/>
      <color indexed="10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Continuous"/>
      <protection locked="0"/>
    </xf>
    <xf numFmtId="0" fontId="4" fillId="0" borderId="2" xfId="0" applyFont="1" applyFill="1" applyBorder="1" applyAlignment="1" applyProtection="1">
      <alignment horizontal="centerContinuous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centerContinuous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0" fillId="0" borderId="2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Continuous"/>
      <protection locked="0"/>
    </xf>
    <xf numFmtId="0" fontId="5" fillId="0" borderId="2" xfId="0" applyFont="1" applyFill="1" applyBorder="1" applyAlignment="1" applyProtection="1">
      <alignment horizontal="centerContinuous"/>
      <protection/>
    </xf>
    <xf numFmtId="0" fontId="5" fillId="0" borderId="2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 quotePrefix="1">
      <alignment horizontal="left"/>
      <protection/>
    </xf>
    <xf numFmtId="0" fontId="5" fillId="0" borderId="2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 quotePrefix="1">
      <alignment horizontal="left"/>
      <protection/>
    </xf>
    <xf numFmtId="0" fontId="0" fillId="0" borderId="2" xfId="0" applyFill="1" applyBorder="1" applyAlignment="1">
      <alignment/>
    </xf>
    <xf numFmtId="172" fontId="4" fillId="0" borderId="2" xfId="0" applyNumberFormat="1" applyFont="1" applyFill="1" applyBorder="1" applyAlignment="1" applyProtection="1">
      <alignment horizontal="center"/>
      <protection/>
    </xf>
    <xf numFmtId="172" fontId="5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 quotePrefix="1">
      <alignment horizontal="left"/>
      <protection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Continuous"/>
      <protection locked="0"/>
    </xf>
    <xf numFmtId="0" fontId="4" fillId="0" borderId="2" xfId="0" applyFont="1" applyFill="1" applyBorder="1" applyAlignment="1" applyProtection="1">
      <alignment horizontal="centerContinuous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172" fontId="4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2" xfId="0" applyFont="1" applyBorder="1" applyAlignment="1" applyProtection="1" quotePrefix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4" fillId="0" borderId="2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2" xfId="0" applyFill="1" applyBorder="1" applyAlignment="1" applyProtection="1">
      <alignment horizontal="center"/>
      <protection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 locked="0"/>
    </xf>
    <xf numFmtId="172" fontId="4" fillId="2" borderId="2" xfId="0" applyNumberFormat="1" applyFont="1" applyFill="1" applyBorder="1" applyAlignment="1" applyProtection="1">
      <alignment horizontal="center"/>
      <protection/>
    </xf>
    <xf numFmtId="172" fontId="4" fillId="3" borderId="2" xfId="0" applyNumberFormat="1" applyFont="1" applyFill="1" applyBorder="1" applyAlignment="1" applyProtection="1">
      <alignment horizontal="center"/>
      <protection/>
    </xf>
    <xf numFmtId="172" fontId="4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 horizontal="center"/>
    </xf>
    <xf numFmtId="0" fontId="0" fillId="0" borderId="2" xfId="0" applyNumberFormat="1" applyFill="1" applyBorder="1" applyAlignment="1" applyProtection="1" quotePrefix="1">
      <alignment horizontal="left"/>
      <protection/>
    </xf>
    <xf numFmtId="0" fontId="0" fillId="0" borderId="2" xfId="0" applyNumberFormat="1" applyFill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1" fontId="4" fillId="0" borderId="2" xfId="0" applyNumberFormat="1" applyFont="1" applyBorder="1" applyAlignment="1" applyProtection="1">
      <alignment horizontal="center"/>
      <protection/>
    </xf>
    <xf numFmtId="2" fontId="4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0" fillId="0" borderId="3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/>
      <protection/>
    </xf>
    <xf numFmtId="172" fontId="4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172" fontId="4" fillId="0" borderId="2" xfId="0" applyNumberFormat="1" applyFont="1" applyFill="1" applyBorder="1" applyAlignment="1" applyProtection="1">
      <alignment horizontal="center"/>
      <protection locked="0"/>
    </xf>
    <xf numFmtId="172" fontId="4" fillId="0" borderId="2" xfId="0" applyNumberFormat="1" applyFont="1" applyFill="1" applyBorder="1" applyAlignment="1" applyProtection="1">
      <alignment horizontal="centerContinuous"/>
      <protection locked="0"/>
    </xf>
    <xf numFmtId="172" fontId="4" fillId="0" borderId="2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172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 quotePrefix="1">
      <alignment horizontal="right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175" fontId="9" fillId="0" borderId="2" xfId="0" applyNumberFormat="1" applyFon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1" fontId="0" fillId="0" borderId="2" xfId="0" applyNumberFormat="1" applyBorder="1" applyAlignment="1" applyProtection="1">
      <alignment horizontal="center"/>
      <protection/>
    </xf>
    <xf numFmtId="172" fontId="4" fillId="3" borderId="2" xfId="0" applyNumberFormat="1" applyFont="1" applyFill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 locked="0"/>
    </xf>
    <xf numFmtId="176" fontId="0" fillId="0" borderId="2" xfId="0" applyNumberForma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176" fontId="0" fillId="0" borderId="2" xfId="0" applyNumberFormat="1" applyBorder="1" applyAlignment="1">
      <alignment/>
    </xf>
    <xf numFmtId="0" fontId="9" fillId="0" borderId="2" xfId="0" applyFont="1" applyBorder="1" applyAlignment="1" applyProtection="1">
      <alignment/>
      <protection/>
    </xf>
    <xf numFmtId="0" fontId="11" fillId="0" borderId="2" xfId="0" applyFont="1" applyBorder="1" applyAlignment="1">
      <alignment horizontal="center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Continuous"/>
      <protection locked="0"/>
    </xf>
    <xf numFmtId="0" fontId="13" fillId="0" borderId="0" xfId="0" applyFont="1" applyFill="1" applyBorder="1" applyAlignment="1" applyProtection="1">
      <alignment horizontal="centerContinuous"/>
      <protection locked="0"/>
    </xf>
    <xf numFmtId="2" fontId="13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/>
    </xf>
    <xf numFmtId="172" fontId="4" fillId="2" borderId="5" xfId="0" applyNumberFormat="1" applyFont="1" applyFill="1" applyBorder="1" applyAlignment="1" applyProtection="1">
      <alignment horizontal="center"/>
      <protection/>
    </xf>
    <xf numFmtId="172" fontId="4" fillId="3" borderId="5" xfId="0" applyNumberFormat="1" applyFont="1" applyFill="1" applyBorder="1" applyAlignment="1" applyProtection="1">
      <alignment horizontal="center"/>
      <protection/>
    </xf>
    <xf numFmtId="172" fontId="4" fillId="3" borderId="5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5" xfId="0" applyNumberFormat="1" applyBorder="1" applyAlignment="1">
      <alignment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75" fontId="9" fillId="0" borderId="5" xfId="0" applyNumberFormat="1" applyFon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 quotePrefix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0" fontId="0" fillId="0" borderId="2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Alignment="1">
      <alignment/>
    </xf>
    <xf numFmtId="2" fontId="13" fillId="0" borderId="5" xfId="0" applyNumberFormat="1" applyFon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 quotePrefix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 locked="0"/>
    </xf>
    <xf numFmtId="182" fontId="17" fillId="0" borderId="0" xfId="21" applyNumberFormat="1" applyFont="1" applyFill="1" applyBorder="1" applyAlignment="1" applyProtection="1">
      <alignment horizontal="left"/>
      <protection/>
    </xf>
    <xf numFmtId="181" fontId="18" fillId="0" borderId="0" xfId="21" applyNumberFormat="1" applyFont="1" applyFill="1" applyBorder="1" applyAlignment="1" applyProtection="1">
      <alignment/>
      <protection/>
    </xf>
    <xf numFmtId="3" fontId="18" fillId="0" borderId="0" xfId="21" applyNumberFormat="1" applyFont="1" applyFill="1" applyBorder="1" applyAlignment="1" applyProtection="1">
      <alignment/>
      <protection/>
    </xf>
    <xf numFmtId="0" fontId="18" fillId="0" borderId="0" xfId="21" applyNumberFormat="1" applyFont="1" applyFill="1" applyBorder="1" applyAlignment="1" applyProtection="1">
      <alignment/>
      <protection/>
    </xf>
    <xf numFmtId="0" fontId="19" fillId="0" borderId="0" xfId="21" applyFont="1">
      <alignment/>
      <protection/>
    </xf>
    <xf numFmtId="0" fontId="18" fillId="0" borderId="0" xfId="21" applyFont="1">
      <alignment/>
      <protection/>
    </xf>
    <xf numFmtId="0" fontId="1" fillId="0" borderId="0" xfId="21" applyNumberFormat="1" applyFont="1" applyFill="1" applyBorder="1" applyAlignment="1" applyProtection="1">
      <alignment horizontal="left"/>
      <protection/>
    </xf>
    <xf numFmtId="172" fontId="20" fillId="0" borderId="0" xfId="21" applyNumberFormat="1" applyFont="1" applyFill="1" applyBorder="1" applyAlignment="1" applyProtection="1">
      <alignment/>
      <protection/>
    </xf>
    <xf numFmtId="0" fontId="21" fillId="0" borderId="0" xfId="21" applyNumberFormat="1" applyFont="1" applyFill="1" applyBorder="1" applyAlignment="1" applyProtection="1">
      <alignment horizontal="left"/>
      <protection/>
    </xf>
    <xf numFmtId="181" fontId="20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horizontal="center"/>
      <protection/>
    </xf>
    <xf numFmtId="182" fontId="23" fillId="0" borderId="0" xfId="21" applyNumberFormat="1" applyFont="1" applyFill="1" applyBorder="1" applyAlignment="1" applyProtection="1">
      <alignment/>
      <protection/>
    </xf>
    <xf numFmtId="3" fontId="20" fillId="0" borderId="0" xfId="21" applyNumberFormat="1" applyFont="1" applyFill="1" applyBorder="1" applyAlignment="1" applyProtection="1">
      <alignment/>
      <protection/>
    </xf>
    <xf numFmtId="0" fontId="20" fillId="0" borderId="0" xfId="21" applyNumberFormat="1" applyFont="1" applyFill="1" applyBorder="1" applyAlignment="1" applyProtection="1">
      <alignment/>
      <protection/>
    </xf>
    <xf numFmtId="181" fontId="0" fillId="0" borderId="0" xfId="21" applyNumberFormat="1" applyFont="1" applyFill="1" applyBorder="1" applyAlignment="1" applyProtection="1">
      <alignment/>
      <protection/>
    </xf>
    <xf numFmtId="0" fontId="0" fillId="0" borderId="0" xfId="21" applyNumberFormat="1" applyFont="1" applyFill="1" applyBorder="1" applyAlignment="1" applyProtection="1">
      <alignment/>
      <protection/>
    </xf>
    <xf numFmtId="0" fontId="24" fillId="0" borderId="0" xfId="21" applyFont="1">
      <alignment/>
      <protection/>
    </xf>
    <xf numFmtId="0" fontId="0" fillId="0" borderId="0" xfId="21" applyFont="1">
      <alignment/>
      <protection/>
    </xf>
    <xf numFmtId="0" fontId="4" fillId="0" borderId="2" xfId="21" applyNumberFormat="1" applyFont="1" applyFill="1" applyBorder="1" applyAlignment="1" applyProtection="1">
      <alignment/>
      <protection/>
    </xf>
    <xf numFmtId="172" fontId="20" fillId="0" borderId="2" xfId="21" applyNumberFormat="1" applyFont="1" applyFill="1" applyBorder="1" applyAlignment="1" applyProtection="1">
      <alignment/>
      <protection/>
    </xf>
    <xf numFmtId="0" fontId="22" fillId="0" borderId="2" xfId="21" applyNumberFormat="1" applyFont="1" applyFill="1" applyBorder="1" applyAlignment="1" applyProtection="1">
      <alignment horizontal="center"/>
      <protection/>
    </xf>
    <xf numFmtId="182" fontId="23" fillId="0" borderId="2" xfId="21" applyNumberFormat="1" applyFont="1" applyFill="1" applyBorder="1" applyAlignment="1" applyProtection="1">
      <alignment horizontal="center"/>
      <protection/>
    </xf>
    <xf numFmtId="181" fontId="20" fillId="0" borderId="2" xfId="21" applyNumberFormat="1" applyFont="1" applyFill="1" applyBorder="1" applyAlignment="1" applyProtection="1">
      <alignment horizontal="center" shrinkToFit="1"/>
      <protection/>
    </xf>
    <xf numFmtId="181" fontId="20" fillId="0" borderId="2" xfId="21" applyNumberFormat="1" applyFont="1" applyFill="1" applyBorder="1" applyAlignment="1" applyProtection="1">
      <alignment/>
      <protection/>
    </xf>
    <xf numFmtId="3" fontId="20" fillId="0" borderId="2" xfId="21" applyNumberFormat="1" applyFont="1" applyFill="1" applyBorder="1" applyAlignment="1" applyProtection="1">
      <alignment/>
      <protection/>
    </xf>
    <xf numFmtId="0" fontId="20" fillId="0" borderId="2" xfId="21" applyNumberFormat="1" applyFont="1" applyFill="1" applyBorder="1" applyAlignment="1" applyProtection="1">
      <alignment/>
      <protection/>
    </xf>
    <xf numFmtId="182" fontId="25" fillId="0" borderId="2" xfId="21" applyNumberFormat="1" applyFont="1" applyFill="1" applyBorder="1" applyAlignment="1" applyProtection="1">
      <alignment horizontal="center" shrinkToFit="1"/>
      <protection/>
    </xf>
    <xf numFmtId="0" fontId="25" fillId="0" borderId="2" xfId="21" applyNumberFormat="1" applyFont="1" applyFill="1" applyBorder="1" applyAlignment="1" applyProtection="1">
      <alignment horizontal="center"/>
      <protection/>
    </xf>
    <xf numFmtId="0" fontId="0" fillId="0" borderId="0" xfId="21" applyNumberFormat="1" applyFont="1" applyFill="1" applyBorder="1" applyAlignment="1" applyProtection="1">
      <alignment/>
      <protection/>
    </xf>
    <xf numFmtId="181" fontId="20" fillId="0" borderId="2" xfId="21" applyNumberFormat="1" applyFont="1" applyFill="1" applyBorder="1" applyAlignment="1" applyProtection="1">
      <alignment horizontal="center"/>
      <protection/>
    </xf>
    <xf numFmtId="182" fontId="23" fillId="0" borderId="2" xfId="21" applyNumberFormat="1" applyFont="1" applyFill="1" applyBorder="1" applyAlignment="1" applyProtection="1">
      <alignment/>
      <protection/>
    </xf>
    <xf numFmtId="182" fontId="25" fillId="0" borderId="2" xfId="21" applyNumberFormat="1" applyFont="1" applyFill="1" applyBorder="1" applyAlignment="1" applyProtection="1">
      <alignment/>
      <protection/>
    </xf>
    <xf numFmtId="0" fontId="0" fillId="0" borderId="0" xfId="21" applyFont="1" applyBorder="1">
      <alignment/>
      <protection/>
    </xf>
    <xf numFmtId="0" fontId="4" fillId="0" borderId="2" xfId="21" applyNumberFormat="1" applyFont="1" applyFill="1" applyBorder="1" applyAlignment="1" applyProtection="1">
      <alignment/>
      <protection/>
    </xf>
    <xf numFmtId="0" fontId="26" fillId="0" borderId="0" xfId="21" applyNumberFormat="1" applyFont="1" applyFill="1" applyBorder="1" applyAlignment="1" applyProtection="1">
      <alignment/>
      <protection/>
    </xf>
    <xf numFmtId="0" fontId="27" fillId="0" borderId="0" xfId="21" applyNumberFormat="1" applyFont="1" applyFill="1" applyBorder="1" applyAlignment="1" applyProtection="1">
      <alignment/>
      <protection/>
    </xf>
    <xf numFmtId="0" fontId="28" fillId="0" borderId="0" xfId="21" applyNumberFormat="1" applyFont="1" applyFill="1" applyBorder="1" applyAlignment="1" applyProtection="1">
      <alignment/>
      <protection/>
    </xf>
    <xf numFmtId="182" fontId="17" fillId="0" borderId="0" xfId="22" applyNumberFormat="1" applyFont="1" applyFill="1" applyBorder="1" applyAlignment="1" applyProtection="1">
      <alignment horizontal="left"/>
      <protection/>
    </xf>
    <xf numFmtId="181" fontId="18" fillId="0" borderId="0" xfId="22" applyNumberFormat="1" applyFont="1" applyFill="1" applyBorder="1" applyAlignment="1" applyProtection="1">
      <alignment/>
      <protection/>
    </xf>
    <xf numFmtId="3" fontId="18" fillId="0" borderId="0" xfId="22" applyNumberFormat="1" applyFont="1" applyFill="1" applyBorder="1" applyAlignment="1" applyProtection="1">
      <alignment/>
      <protection/>
    </xf>
    <xf numFmtId="0" fontId="18" fillId="0" borderId="0" xfId="22" applyNumberFormat="1" applyFont="1" applyFill="1" applyBorder="1" applyAlignment="1" applyProtection="1">
      <alignment/>
      <protection/>
    </xf>
    <xf numFmtId="0" fontId="19" fillId="0" borderId="0" xfId="22" applyFont="1">
      <alignment/>
      <protection/>
    </xf>
    <xf numFmtId="0" fontId="18" fillId="0" borderId="0" xfId="22" applyFont="1">
      <alignment/>
      <protection/>
    </xf>
    <xf numFmtId="0" fontId="1" fillId="0" borderId="0" xfId="22" applyNumberFormat="1" applyFont="1" applyFill="1" applyBorder="1" applyAlignment="1" applyProtection="1">
      <alignment horizontal="left"/>
      <protection/>
    </xf>
    <xf numFmtId="172" fontId="20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horizontal="left"/>
      <protection/>
    </xf>
    <xf numFmtId="181" fontId="20" fillId="0" borderId="0" xfId="22" applyNumberFormat="1" applyFont="1" applyFill="1" applyBorder="1" applyAlignment="1" applyProtection="1">
      <alignment/>
      <protection/>
    </xf>
    <xf numFmtId="0" fontId="22" fillId="0" borderId="0" xfId="22" applyNumberFormat="1" applyFont="1" applyFill="1" applyBorder="1" applyAlignment="1" applyProtection="1">
      <alignment horizontal="center"/>
      <protection/>
    </xf>
    <xf numFmtId="182" fontId="23" fillId="0" borderId="0" xfId="22" applyNumberFormat="1" applyFont="1" applyFill="1" applyBorder="1" applyAlignment="1" applyProtection="1">
      <alignment/>
      <protection/>
    </xf>
    <xf numFmtId="3" fontId="20" fillId="0" borderId="0" xfId="22" applyNumberFormat="1" applyFont="1" applyFill="1" applyBorder="1" applyAlignment="1" applyProtection="1">
      <alignment/>
      <protection/>
    </xf>
    <xf numFmtId="0" fontId="20" fillId="0" borderId="0" xfId="22" applyNumberFormat="1" applyFont="1" applyFill="1" applyBorder="1" applyAlignment="1" applyProtection="1">
      <alignment/>
      <protection/>
    </xf>
    <xf numFmtId="181" fontId="0" fillId="0" borderId="0" xfId="22" applyNumberFormat="1" applyFont="1" applyFill="1" applyBorder="1" applyAlignment="1" applyProtection="1">
      <alignment/>
      <protection/>
    </xf>
    <xf numFmtId="0" fontId="0" fillId="0" borderId="0" xfId="22" applyNumberFormat="1" applyFont="1" applyFill="1" applyBorder="1" applyAlignment="1" applyProtection="1">
      <alignment/>
      <protection/>
    </xf>
    <xf numFmtId="0" fontId="24" fillId="0" borderId="0" xfId="22" applyFont="1">
      <alignment/>
      <protection/>
    </xf>
    <xf numFmtId="0" fontId="0" fillId="0" borderId="0" xfId="22" applyFont="1">
      <alignment/>
      <protection/>
    </xf>
    <xf numFmtId="0" fontId="4" fillId="0" borderId="2" xfId="22" applyNumberFormat="1" applyFont="1" applyFill="1" applyBorder="1" applyAlignment="1" applyProtection="1">
      <alignment/>
      <protection/>
    </xf>
    <xf numFmtId="172" fontId="20" fillId="0" borderId="2" xfId="22" applyNumberFormat="1" applyFont="1" applyFill="1" applyBorder="1" applyAlignment="1" applyProtection="1">
      <alignment/>
      <protection/>
    </xf>
    <xf numFmtId="0" fontId="22" fillId="0" borderId="2" xfId="22" applyNumberFormat="1" applyFont="1" applyFill="1" applyBorder="1" applyAlignment="1" applyProtection="1">
      <alignment horizontal="center"/>
      <protection/>
    </xf>
    <xf numFmtId="182" fontId="23" fillId="0" borderId="2" xfId="22" applyNumberFormat="1" applyFont="1" applyFill="1" applyBorder="1" applyAlignment="1" applyProtection="1">
      <alignment horizontal="center"/>
      <protection/>
    </xf>
    <xf numFmtId="181" fontId="20" fillId="0" borderId="2" xfId="22" applyNumberFormat="1" applyFont="1" applyFill="1" applyBorder="1" applyAlignment="1" applyProtection="1">
      <alignment horizontal="center" shrinkToFit="1"/>
      <protection/>
    </xf>
    <xf numFmtId="181" fontId="20" fillId="0" borderId="2" xfId="22" applyNumberFormat="1" applyFont="1" applyFill="1" applyBorder="1" applyAlignment="1" applyProtection="1">
      <alignment/>
      <protection/>
    </xf>
    <xf numFmtId="3" fontId="20" fillId="0" borderId="2" xfId="22" applyNumberFormat="1" applyFont="1" applyFill="1" applyBorder="1" applyAlignment="1" applyProtection="1">
      <alignment/>
      <protection/>
    </xf>
    <xf numFmtId="0" fontId="20" fillId="0" borderId="2" xfId="22" applyNumberFormat="1" applyFont="1" applyFill="1" applyBorder="1" applyAlignment="1" applyProtection="1">
      <alignment/>
      <protection/>
    </xf>
    <xf numFmtId="182" fontId="25" fillId="0" borderId="2" xfId="22" applyNumberFormat="1" applyFont="1" applyFill="1" applyBorder="1" applyAlignment="1" applyProtection="1">
      <alignment horizontal="center" shrinkToFit="1"/>
      <protection/>
    </xf>
    <xf numFmtId="0" fontId="25" fillId="0" borderId="2" xfId="22" applyNumberFormat="1" applyFont="1" applyFill="1" applyBorder="1" applyAlignment="1" applyProtection="1">
      <alignment horizontal="center"/>
      <protection/>
    </xf>
    <xf numFmtId="0" fontId="0" fillId="0" borderId="0" xfId="22" applyNumberFormat="1" applyFont="1" applyFill="1" applyBorder="1" applyAlignment="1" applyProtection="1">
      <alignment/>
      <protection/>
    </xf>
    <xf numFmtId="181" fontId="20" fillId="0" borderId="2" xfId="22" applyNumberFormat="1" applyFont="1" applyFill="1" applyBorder="1" applyAlignment="1" applyProtection="1">
      <alignment horizontal="center"/>
      <protection/>
    </xf>
    <xf numFmtId="182" fontId="23" fillId="0" borderId="2" xfId="22" applyNumberFormat="1" applyFont="1" applyFill="1" applyBorder="1" applyAlignment="1" applyProtection="1">
      <alignment/>
      <protection/>
    </xf>
    <xf numFmtId="182" fontId="25" fillId="0" borderId="2" xfId="22" applyNumberFormat="1" applyFont="1" applyFill="1" applyBorder="1" applyAlignment="1" applyProtection="1">
      <alignment/>
      <protection/>
    </xf>
    <xf numFmtId="0" fontId="0" fillId="0" borderId="0" xfId="22" applyFont="1" applyBorder="1">
      <alignment/>
      <protection/>
    </xf>
    <xf numFmtId="0" fontId="4" fillId="0" borderId="2" xfId="22" applyNumberFormat="1" applyFont="1" applyFill="1" applyBorder="1" applyAlignment="1" applyProtection="1">
      <alignment/>
      <protection/>
    </xf>
    <xf numFmtId="0" fontId="26" fillId="0" borderId="0" xfId="22" applyNumberFormat="1" applyFont="1" applyFill="1" applyBorder="1" applyAlignment="1" applyProtection="1">
      <alignment/>
      <protection/>
    </xf>
    <xf numFmtId="0" fontId="27" fillId="0" borderId="0" xfId="22" applyNumberFormat="1" applyFont="1" applyFill="1" applyBorder="1" applyAlignment="1" applyProtection="1">
      <alignment/>
      <protection/>
    </xf>
    <xf numFmtId="0" fontId="28" fillId="0" borderId="0" xfId="22" applyNumberFormat="1" applyFont="1" applyFill="1" applyBorder="1" applyAlignment="1" applyProtection="1">
      <alignment/>
      <protection/>
    </xf>
    <xf numFmtId="0" fontId="0" fillId="0" borderId="5" xfId="0" applyNumberFormat="1" applyFill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right"/>
    </xf>
    <xf numFmtId="2" fontId="4" fillId="0" borderId="2" xfId="0" applyNumberFormat="1" applyFont="1" applyFill="1" applyBorder="1" applyAlignment="1" applyProtection="1">
      <alignment horizontal="centerContinuous"/>
      <protection locked="0"/>
    </xf>
    <xf numFmtId="2" fontId="4" fillId="0" borderId="0" xfId="0" applyNumberFormat="1" applyFont="1" applyFill="1" applyBorder="1" applyAlignment="1" applyProtection="1">
      <alignment horizontal="centerContinuous"/>
      <protection locked="0"/>
    </xf>
    <xf numFmtId="2" fontId="0" fillId="0" borderId="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4" fillId="0" borderId="5" xfId="0" applyFont="1" applyBorder="1" applyAlignment="1">
      <alignment horizontal="center"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left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0" fillId="0" borderId="5" xfId="0" applyFont="1" applyBorder="1" applyAlignment="1" applyProtection="1" quotePrefix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2" fontId="4" fillId="0" borderId="5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182" fontId="25" fillId="0" borderId="2" xfId="21" applyNumberFormat="1" applyFont="1" applyFill="1" applyBorder="1" applyAlignment="1" applyProtection="1">
      <alignment horizontal="center" shrinkToFit="1"/>
      <protection/>
    </xf>
    <xf numFmtId="182" fontId="25" fillId="0" borderId="2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Jugend männlich Qua 2006" xfId="21"/>
    <cellStyle name="Standard_Jugend weiblich Qua 2006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24"/>
  <sheetViews>
    <sheetView workbookViewId="0" topLeftCell="A1">
      <pane xSplit="5" ySplit="3" topLeftCell="P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8" sqref="A18:E18"/>
    </sheetView>
  </sheetViews>
  <sheetFormatPr defaultColWidth="11.421875" defaultRowHeight="12.75"/>
  <cols>
    <col min="1" max="1" width="3.140625" style="59" customWidth="1"/>
    <col min="2" max="2" width="10.00390625" style="263" bestFit="1" customWidth="1"/>
    <col min="3" max="3" width="8.421875" style="263" bestFit="1" customWidth="1"/>
    <col min="4" max="4" width="14.421875" style="263" customWidth="1"/>
    <col min="5" max="5" width="6.7109375" style="59" customWidth="1"/>
    <col min="6" max="6" width="6.8515625" style="52" customWidth="1"/>
    <col min="7" max="8" width="5.7109375" style="52" customWidth="1"/>
    <col min="9" max="9" width="6.140625" style="19" customWidth="1"/>
    <col min="10" max="11" width="6.28125" style="52" customWidth="1"/>
    <col min="12" max="12" width="5.28125" style="52" customWidth="1"/>
    <col min="13" max="13" width="7.00390625" style="19" customWidth="1"/>
    <col min="14" max="14" width="10.57421875" style="53" customWidth="1"/>
    <col min="15" max="15" width="4.57421875" style="53" customWidth="1"/>
    <col min="16" max="16" width="7.00390625" style="52" customWidth="1"/>
    <col min="17" max="17" width="5.28125" style="52" customWidth="1"/>
    <col min="18" max="18" width="8.00390625" style="19" customWidth="1"/>
    <col min="19" max="19" width="13.8515625" style="19" customWidth="1"/>
    <col min="20" max="20" width="5.8515625" style="19" customWidth="1"/>
    <col min="21" max="21" width="8.7109375" style="19" customWidth="1"/>
    <col min="22" max="22" width="5.28125" style="19" customWidth="1"/>
    <col min="23" max="23" width="11.421875" style="59" customWidth="1"/>
    <col min="24" max="24" width="5.8515625" style="19" customWidth="1"/>
    <col min="25" max="25" width="11.421875" style="59" customWidth="1"/>
    <col min="26" max="26" width="5.8515625" style="19" customWidth="1"/>
    <col min="27" max="16384" width="11.421875" style="19" customWidth="1"/>
  </cols>
  <sheetData>
    <row r="1" spans="2:170" ht="12.75">
      <c r="B1" s="118" t="s">
        <v>0</v>
      </c>
      <c r="C1" s="118"/>
      <c r="D1" s="118"/>
      <c r="E1" s="71"/>
      <c r="F1" s="27" t="s">
        <v>1</v>
      </c>
      <c r="G1" s="6" t="s">
        <v>2</v>
      </c>
      <c r="H1" s="6" t="s">
        <v>3</v>
      </c>
      <c r="I1" s="4" t="s">
        <v>1</v>
      </c>
      <c r="J1" s="27" t="s">
        <v>1</v>
      </c>
      <c r="K1" s="27" t="s">
        <v>1</v>
      </c>
      <c r="L1" s="27" t="s">
        <v>4</v>
      </c>
      <c r="M1" s="5" t="s">
        <v>1</v>
      </c>
      <c r="N1" s="43" t="s">
        <v>1</v>
      </c>
      <c r="O1" s="43"/>
      <c r="P1" s="27" t="s">
        <v>1</v>
      </c>
      <c r="Q1" s="27" t="s">
        <v>4</v>
      </c>
      <c r="R1" s="5" t="s">
        <v>1</v>
      </c>
      <c r="S1" s="5" t="s">
        <v>1</v>
      </c>
      <c r="T1" s="5"/>
      <c r="U1" s="5" t="s">
        <v>1</v>
      </c>
      <c r="V1" s="54"/>
      <c r="W1" s="95" t="s">
        <v>5</v>
      </c>
      <c r="X1" s="63" t="s">
        <v>6</v>
      </c>
      <c r="Y1" s="98" t="s">
        <v>5</v>
      </c>
      <c r="Z1" s="63" t="s">
        <v>6</v>
      </c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</row>
    <row r="2" spans="2:170" ht="12.75">
      <c r="B2" s="41" t="s">
        <v>7</v>
      </c>
      <c r="C2" s="118" t="s">
        <v>8</v>
      </c>
      <c r="D2" s="118" t="s">
        <v>9</v>
      </c>
      <c r="E2" s="71" t="s">
        <v>10</v>
      </c>
      <c r="F2" s="33" t="s">
        <v>11</v>
      </c>
      <c r="G2" s="7" t="s">
        <v>12</v>
      </c>
      <c r="H2" s="7"/>
      <c r="I2" s="28"/>
      <c r="J2" s="34" t="s">
        <v>13</v>
      </c>
      <c r="K2" s="34" t="s">
        <v>14</v>
      </c>
      <c r="L2" s="35" t="s">
        <v>15</v>
      </c>
      <c r="M2" s="36"/>
      <c r="N2" s="44" t="s">
        <v>16</v>
      </c>
      <c r="O2" s="44" t="s">
        <v>17</v>
      </c>
      <c r="P2" s="37" t="s">
        <v>18</v>
      </c>
      <c r="Q2" s="35" t="s">
        <v>19</v>
      </c>
      <c r="R2" s="36"/>
      <c r="S2" s="38" t="s">
        <v>20</v>
      </c>
      <c r="T2" s="39" t="s">
        <v>17</v>
      </c>
      <c r="U2" s="40" t="s">
        <v>21</v>
      </c>
      <c r="V2" s="58" t="s">
        <v>17</v>
      </c>
      <c r="W2" s="96" t="s">
        <v>16</v>
      </c>
      <c r="X2" s="64" t="s">
        <v>17</v>
      </c>
      <c r="Y2" s="40" t="s">
        <v>21</v>
      </c>
      <c r="Z2" s="64" t="s">
        <v>17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</row>
    <row r="3" spans="2:170" ht="12.75">
      <c r="B3" s="118"/>
      <c r="C3" s="118"/>
      <c r="D3" s="118"/>
      <c r="E3" s="71"/>
      <c r="F3" s="83"/>
      <c r="G3" s="7"/>
      <c r="H3" s="7"/>
      <c r="I3" s="28"/>
      <c r="J3" s="84"/>
      <c r="K3" s="84"/>
      <c r="L3" s="3"/>
      <c r="M3" s="4"/>
      <c r="N3" s="43"/>
      <c r="O3" s="43"/>
      <c r="P3" s="6"/>
      <c r="Q3" s="3"/>
      <c r="R3" s="4"/>
      <c r="S3" s="45"/>
      <c r="T3" s="45"/>
      <c r="U3" s="5"/>
      <c r="V3" s="68"/>
      <c r="W3" s="120"/>
      <c r="X3" s="68"/>
      <c r="Y3" s="85"/>
      <c r="Z3" s="68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</row>
    <row r="4" spans="1:170" ht="12.75">
      <c r="A4" s="157">
        <v>54</v>
      </c>
      <c r="B4" s="261" t="s">
        <v>46</v>
      </c>
      <c r="C4" s="261" t="s">
        <v>47</v>
      </c>
      <c r="D4" s="261" t="s">
        <v>125</v>
      </c>
      <c r="E4" s="108" t="s">
        <v>36</v>
      </c>
      <c r="F4" s="74">
        <v>70</v>
      </c>
      <c r="G4" s="72">
        <v>34.6</v>
      </c>
      <c r="H4" s="72">
        <v>33.64</v>
      </c>
      <c r="I4" s="73">
        <f aca="true" t="shared" si="0" ref="I4:I19">SUM(G4:H4)</f>
        <v>68.24000000000001</v>
      </c>
      <c r="J4" s="74">
        <v>90</v>
      </c>
      <c r="K4" s="74">
        <v>85</v>
      </c>
      <c r="L4" s="89">
        <v>54.61</v>
      </c>
      <c r="M4" s="75">
        <f aca="true" t="shared" si="1" ref="M4:M19">SUM(L4*1.5)</f>
        <v>81.91499999999999</v>
      </c>
      <c r="N4" s="76">
        <f aca="true" t="shared" si="2" ref="N4:N19">SUM(M4+K4+J4+I4+F4)</f>
        <v>395.155</v>
      </c>
      <c r="O4" s="86"/>
      <c r="P4" s="74"/>
      <c r="Q4" s="72"/>
      <c r="R4" s="75">
        <f aca="true" t="shared" si="3" ref="R4:R19">SUM(Q4*1.5)</f>
        <v>0</v>
      </c>
      <c r="S4" s="76">
        <f aca="true" t="shared" si="4" ref="S4:S19">P4+R4</f>
        <v>0</v>
      </c>
      <c r="T4" s="121"/>
      <c r="U4" s="76">
        <f aca="true" t="shared" si="5" ref="U4:U19">SUM(N4+S4)</f>
        <v>395.155</v>
      </c>
      <c r="V4" s="122"/>
      <c r="W4" s="123">
        <f aca="true" t="shared" si="6" ref="W4:W19">SUM(N4/100)-O4</f>
        <v>3.9515499999999997</v>
      </c>
      <c r="X4" s="86"/>
      <c r="Y4" s="124">
        <f aca="true" t="shared" si="7" ref="Y4:Y19">SUM(U4/100)-V4</f>
        <v>3.9515499999999997</v>
      </c>
      <c r="Z4" s="122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</row>
    <row r="5" spans="1:170" ht="12.75">
      <c r="A5" s="104">
        <v>57</v>
      </c>
      <c r="B5" s="261" t="s">
        <v>43</v>
      </c>
      <c r="C5" s="261" t="s">
        <v>44</v>
      </c>
      <c r="D5" s="261" t="s">
        <v>45</v>
      </c>
      <c r="E5" s="108" t="s">
        <v>36</v>
      </c>
      <c r="F5" s="74">
        <v>70</v>
      </c>
      <c r="G5" s="72">
        <v>35.74</v>
      </c>
      <c r="H5" s="72">
        <v>35.63</v>
      </c>
      <c r="I5" s="73">
        <f t="shared" si="0"/>
        <v>71.37</v>
      </c>
      <c r="J5" s="74">
        <v>86</v>
      </c>
      <c r="K5" s="74">
        <v>80</v>
      </c>
      <c r="L5" s="89">
        <v>55.32</v>
      </c>
      <c r="M5" s="75">
        <f t="shared" si="1"/>
        <v>82.98</v>
      </c>
      <c r="N5" s="76">
        <f t="shared" si="2"/>
        <v>390.35</v>
      </c>
      <c r="O5" s="86"/>
      <c r="P5" s="74"/>
      <c r="Q5" s="72"/>
      <c r="R5" s="75">
        <f t="shared" si="3"/>
        <v>0</v>
      </c>
      <c r="S5" s="76">
        <f t="shared" si="4"/>
        <v>0</v>
      </c>
      <c r="T5" s="121"/>
      <c r="U5" s="76">
        <f t="shared" si="5"/>
        <v>390.35</v>
      </c>
      <c r="V5" s="122"/>
      <c r="W5" s="123">
        <f t="shared" si="6"/>
        <v>3.9035</v>
      </c>
      <c r="X5" s="86"/>
      <c r="Y5" s="124">
        <f t="shared" si="7"/>
        <v>3.9035</v>
      </c>
      <c r="Z5" s="122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</row>
    <row r="6" spans="1:170" ht="12.75">
      <c r="A6" s="157">
        <v>58</v>
      </c>
      <c r="B6" s="261" t="s">
        <v>48</v>
      </c>
      <c r="C6" s="261" t="s">
        <v>27</v>
      </c>
      <c r="D6" s="261" t="s">
        <v>125</v>
      </c>
      <c r="E6" s="108" t="s">
        <v>36</v>
      </c>
      <c r="F6" s="74"/>
      <c r="G6" s="72"/>
      <c r="H6" s="72"/>
      <c r="I6" s="73">
        <f t="shared" si="0"/>
        <v>0</v>
      </c>
      <c r="J6" s="74"/>
      <c r="K6" s="74"/>
      <c r="L6" s="89"/>
      <c r="M6" s="75">
        <f t="shared" si="1"/>
        <v>0</v>
      </c>
      <c r="N6" s="76">
        <f t="shared" si="2"/>
        <v>0</v>
      </c>
      <c r="O6" s="86"/>
      <c r="P6" s="74"/>
      <c r="Q6" s="72"/>
      <c r="R6" s="75">
        <f t="shared" si="3"/>
        <v>0</v>
      </c>
      <c r="S6" s="76">
        <f t="shared" si="4"/>
        <v>0</v>
      </c>
      <c r="T6" s="121"/>
      <c r="U6" s="76">
        <f t="shared" si="5"/>
        <v>0</v>
      </c>
      <c r="V6" s="122"/>
      <c r="W6" s="123">
        <f t="shared" si="6"/>
        <v>0</v>
      </c>
      <c r="X6" s="86"/>
      <c r="Y6" s="124">
        <f t="shared" si="7"/>
        <v>0</v>
      </c>
      <c r="Z6" s="122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</row>
    <row r="7" spans="1:170" ht="12.75">
      <c r="A7" s="158">
        <v>62</v>
      </c>
      <c r="B7" s="266" t="s">
        <v>26</v>
      </c>
      <c r="C7" s="265" t="s">
        <v>27</v>
      </c>
      <c r="D7" s="265" t="s">
        <v>28</v>
      </c>
      <c r="E7" s="99" t="s">
        <v>36</v>
      </c>
      <c r="F7" s="74">
        <v>80</v>
      </c>
      <c r="G7" s="72">
        <v>50.05</v>
      </c>
      <c r="H7" s="72">
        <v>49.47</v>
      </c>
      <c r="I7" s="73">
        <f t="shared" si="0"/>
        <v>99.52</v>
      </c>
      <c r="J7" s="74">
        <v>86</v>
      </c>
      <c r="K7" s="74">
        <v>75</v>
      </c>
      <c r="L7" s="89">
        <v>63.51</v>
      </c>
      <c r="M7" s="75">
        <f t="shared" si="1"/>
        <v>95.265</v>
      </c>
      <c r="N7" s="76">
        <f t="shared" si="2"/>
        <v>435.78499999999997</v>
      </c>
      <c r="O7" s="86"/>
      <c r="P7" s="74">
        <v>50</v>
      </c>
      <c r="Q7" s="72">
        <v>68.8</v>
      </c>
      <c r="R7" s="75">
        <f t="shared" si="3"/>
        <v>103.19999999999999</v>
      </c>
      <c r="S7" s="76">
        <f t="shared" si="4"/>
        <v>153.2</v>
      </c>
      <c r="T7" s="121"/>
      <c r="U7" s="76">
        <f t="shared" si="5"/>
        <v>588.9849999999999</v>
      </c>
      <c r="V7" s="122"/>
      <c r="W7" s="123">
        <f t="shared" si="6"/>
        <v>4.35785</v>
      </c>
      <c r="X7" s="86"/>
      <c r="Y7" s="124">
        <f t="shared" si="7"/>
        <v>5.889849999999999</v>
      </c>
      <c r="Z7" s="122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</row>
    <row r="8" spans="1:170" ht="12.75">
      <c r="A8" s="157">
        <v>67</v>
      </c>
      <c r="B8" s="261" t="s">
        <v>50</v>
      </c>
      <c r="C8" s="261" t="s">
        <v>51</v>
      </c>
      <c r="D8" s="261" t="s">
        <v>39</v>
      </c>
      <c r="E8" s="108" t="s">
        <v>36</v>
      </c>
      <c r="F8" s="74">
        <v>85</v>
      </c>
      <c r="G8" s="72">
        <v>31.32</v>
      </c>
      <c r="H8" s="72">
        <v>30.68</v>
      </c>
      <c r="I8" s="73">
        <f t="shared" si="0"/>
        <v>62</v>
      </c>
      <c r="J8" s="74">
        <v>86</v>
      </c>
      <c r="K8" s="74">
        <v>70</v>
      </c>
      <c r="L8" s="89">
        <v>57.61</v>
      </c>
      <c r="M8" s="75">
        <f t="shared" si="1"/>
        <v>86.41499999999999</v>
      </c>
      <c r="N8" s="76">
        <f t="shared" si="2"/>
        <v>389.41499999999996</v>
      </c>
      <c r="O8" s="86"/>
      <c r="P8" s="74"/>
      <c r="Q8" s="72"/>
      <c r="R8" s="75">
        <f t="shared" si="3"/>
        <v>0</v>
      </c>
      <c r="S8" s="76">
        <f t="shared" si="4"/>
        <v>0</v>
      </c>
      <c r="T8" s="121"/>
      <c r="U8" s="76">
        <f t="shared" si="5"/>
        <v>389.41499999999996</v>
      </c>
      <c r="V8" s="122"/>
      <c r="W8" s="123">
        <f t="shared" si="6"/>
        <v>3.89415</v>
      </c>
      <c r="X8" s="86"/>
      <c r="Y8" s="124">
        <f t="shared" si="7"/>
        <v>3.89415</v>
      </c>
      <c r="Z8" s="122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</row>
    <row r="9" spans="1:170" ht="12.75">
      <c r="A9" s="157">
        <v>69</v>
      </c>
      <c r="B9" s="261" t="s">
        <v>151</v>
      </c>
      <c r="C9" s="261" t="s">
        <v>152</v>
      </c>
      <c r="D9" s="261" t="s">
        <v>125</v>
      </c>
      <c r="E9" s="108" t="s">
        <v>29</v>
      </c>
      <c r="F9" s="74">
        <v>50</v>
      </c>
      <c r="G9" s="72">
        <v>33.51</v>
      </c>
      <c r="H9" s="72">
        <v>30.16</v>
      </c>
      <c r="I9" s="73">
        <f t="shared" si="0"/>
        <v>63.67</v>
      </c>
      <c r="J9" s="74">
        <v>74</v>
      </c>
      <c r="K9" s="74">
        <v>60</v>
      </c>
      <c r="L9" s="89">
        <v>48.97</v>
      </c>
      <c r="M9" s="75">
        <f t="shared" si="1"/>
        <v>73.455</v>
      </c>
      <c r="N9" s="76">
        <f t="shared" si="2"/>
        <v>321.125</v>
      </c>
      <c r="O9" s="86"/>
      <c r="P9" s="74"/>
      <c r="Q9" s="72"/>
      <c r="R9" s="75">
        <f t="shared" si="3"/>
        <v>0</v>
      </c>
      <c r="S9" s="76">
        <f t="shared" si="4"/>
        <v>0</v>
      </c>
      <c r="T9" s="121"/>
      <c r="U9" s="76">
        <f t="shared" si="5"/>
        <v>321.125</v>
      </c>
      <c r="V9" s="122"/>
      <c r="W9" s="123">
        <f t="shared" si="6"/>
        <v>3.21125</v>
      </c>
      <c r="X9" s="86"/>
      <c r="Y9" s="124">
        <f t="shared" si="7"/>
        <v>3.21125</v>
      </c>
      <c r="Z9" s="122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</row>
    <row r="10" spans="1:170" ht="12.75">
      <c r="A10" s="158">
        <v>51</v>
      </c>
      <c r="B10" s="265" t="s">
        <v>22</v>
      </c>
      <c r="C10" s="265" t="s">
        <v>23</v>
      </c>
      <c r="D10" s="265" t="s">
        <v>24</v>
      </c>
      <c r="E10" s="99" t="s">
        <v>25</v>
      </c>
      <c r="F10" s="74">
        <v>100</v>
      </c>
      <c r="G10" s="74">
        <v>46.49</v>
      </c>
      <c r="H10" s="72">
        <v>44.72</v>
      </c>
      <c r="I10" s="73">
        <f t="shared" si="0"/>
        <v>91.21000000000001</v>
      </c>
      <c r="J10" s="74">
        <v>100</v>
      </c>
      <c r="K10" s="74">
        <v>100</v>
      </c>
      <c r="L10" s="89">
        <v>59.7</v>
      </c>
      <c r="M10" s="75">
        <f t="shared" si="1"/>
        <v>89.55000000000001</v>
      </c>
      <c r="N10" s="76">
        <f t="shared" si="2"/>
        <v>480.76</v>
      </c>
      <c r="O10" s="86"/>
      <c r="P10" s="74">
        <v>90</v>
      </c>
      <c r="Q10" s="72">
        <v>63.78</v>
      </c>
      <c r="R10" s="75">
        <f t="shared" si="3"/>
        <v>95.67</v>
      </c>
      <c r="S10" s="76">
        <f t="shared" si="4"/>
        <v>185.67000000000002</v>
      </c>
      <c r="T10" s="121"/>
      <c r="U10" s="76">
        <f t="shared" si="5"/>
        <v>666.4300000000001</v>
      </c>
      <c r="V10" s="122"/>
      <c r="W10" s="123">
        <f t="shared" si="6"/>
        <v>4.8076</v>
      </c>
      <c r="X10" s="86"/>
      <c r="Y10" s="124">
        <f t="shared" si="7"/>
        <v>6.664300000000001</v>
      </c>
      <c r="Z10" s="122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</row>
    <row r="11" spans="1:170" ht="12.75">
      <c r="A11" s="158">
        <v>52</v>
      </c>
      <c r="B11" s="266" t="s">
        <v>32</v>
      </c>
      <c r="C11" s="265" t="s">
        <v>33</v>
      </c>
      <c r="D11" s="265" t="s">
        <v>136</v>
      </c>
      <c r="E11" s="99" t="s">
        <v>25</v>
      </c>
      <c r="F11" s="74">
        <v>90</v>
      </c>
      <c r="G11" s="72">
        <v>46.23</v>
      </c>
      <c r="H11" s="72">
        <v>45.94</v>
      </c>
      <c r="I11" s="73">
        <f t="shared" si="0"/>
        <v>92.16999999999999</v>
      </c>
      <c r="J11" s="74">
        <v>78</v>
      </c>
      <c r="K11" s="74">
        <v>75</v>
      </c>
      <c r="L11" s="89">
        <v>61.85</v>
      </c>
      <c r="M11" s="75">
        <f t="shared" si="1"/>
        <v>92.775</v>
      </c>
      <c r="N11" s="76">
        <f t="shared" si="2"/>
        <v>427.945</v>
      </c>
      <c r="O11" s="86"/>
      <c r="P11" s="74">
        <v>75</v>
      </c>
      <c r="Q11" s="72">
        <v>85.65</v>
      </c>
      <c r="R11" s="75">
        <f t="shared" si="3"/>
        <v>128.47500000000002</v>
      </c>
      <c r="S11" s="76">
        <f t="shared" si="4"/>
        <v>203.47500000000002</v>
      </c>
      <c r="T11" s="121"/>
      <c r="U11" s="76">
        <f t="shared" si="5"/>
        <v>631.4200000000001</v>
      </c>
      <c r="V11" s="122"/>
      <c r="W11" s="123">
        <f t="shared" si="6"/>
        <v>4.27945</v>
      </c>
      <c r="X11" s="86"/>
      <c r="Y11" s="124">
        <f t="shared" si="7"/>
        <v>6.3142000000000005</v>
      </c>
      <c r="Z11" s="12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</row>
    <row r="12" spans="1:170" ht="12.75">
      <c r="A12" s="157">
        <v>53</v>
      </c>
      <c r="B12" s="265" t="s">
        <v>37</v>
      </c>
      <c r="C12" s="265" t="s">
        <v>38</v>
      </c>
      <c r="D12" s="265" t="s">
        <v>39</v>
      </c>
      <c r="E12" s="99" t="s">
        <v>25</v>
      </c>
      <c r="F12" s="74">
        <v>90</v>
      </c>
      <c r="G12" s="72">
        <v>39.04</v>
      </c>
      <c r="H12" s="72">
        <v>38.96</v>
      </c>
      <c r="I12" s="73">
        <f t="shared" si="0"/>
        <v>78</v>
      </c>
      <c r="J12" s="74">
        <v>88</v>
      </c>
      <c r="K12" s="74">
        <v>95</v>
      </c>
      <c r="L12" s="89">
        <v>66.96</v>
      </c>
      <c r="M12" s="75">
        <f t="shared" si="1"/>
        <v>100.44</v>
      </c>
      <c r="N12" s="76">
        <f t="shared" si="2"/>
        <v>451.44</v>
      </c>
      <c r="O12" s="86"/>
      <c r="P12" s="74">
        <v>25</v>
      </c>
      <c r="Q12" s="72">
        <v>0</v>
      </c>
      <c r="R12" s="75">
        <f t="shared" si="3"/>
        <v>0</v>
      </c>
      <c r="S12" s="76">
        <f t="shared" si="4"/>
        <v>25</v>
      </c>
      <c r="T12" s="121"/>
      <c r="U12" s="76">
        <f t="shared" si="5"/>
        <v>476.44</v>
      </c>
      <c r="V12" s="122"/>
      <c r="W12" s="123">
        <f t="shared" si="6"/>
        <v>4.5144</v>
      </c>
      <c r="X12" s="86"/>
      <c r="Y12" s="124">
        <f t="shared" si="7"/>
        <v>4.7644</v>
      </c>
      <c r="Z12" s="122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</row>
    <row r="13" spans="1:170" ht="12.75">
      <c r="A13" s="158">
        <v>55</v>
      </c>
      <c r="B13" s="266" t="s">
        <v>40</v>
      </c>
      <c r="C13" s="265" t="s">
        <v>41</v>
      </c>
      <c r="D13" s="265" t="s">
        <v>24</v>
      </c>
      <c r="E13" s="99" t="s">
        <v>25</v>
      </c>
      <c r="F13" s="74">
        <v>90</v>
      </c>
      <c r="G13" s="72">
        <v>37.9</v>
      </c>
      <c r="H13" s="72">
        <v>35.5</v>
      </c>
      <c r="I13" s="73">
        <f t="shared" si="0"/>
        <v>73.4</v>
      </c>
      <c r="J13" s="74">
        <v>90</v>
      </c>
      <c r="K13" s="74">
        <v>90</v>
      </c>
      <c r="L13" s="89">
        <v>55.89</v>
      </c>
      <c r="M13" s="75">
        <f t="shared" si="1"/>
        <v>83.83500000000001</v>
      </c>
      <c r="N13" s="76">
        <f t="shared" si="2"/>
        <v>427.235</v>
      </c>
      <c r="O13" s="86"/>
      <c r="P13" s="74"/>
      <c r="Q13" s="72"/>
      <c r="R13" s="75">
        <f t="shared" si="3"/>
        <v>0</v>
      </c>
      <c r="S13" s="76">
        <f t="shared" si="4"/>
        <v>0</v>
      </c>
      <c r="T13" s="121"/>
      <c r="U13" s="76">
        <f t="shared" si="5"/>
        <v>427.235</v>
      </c>
      <c r="V13" s="122"/>
      <c r="W13" s="123">
        <f t="shared" si="6"/>
        <v>4.27235</v>
      </c>
      <c r="X13" s="86"/>
      <c r="Y13" s="124">
        <f t="shared" si="7"/>
        <v>4.27235</v>
      </c>
      <c r="Z13" s="122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</row>
    <row r="14" spans="1:170" ht="12.75">
      <c r="A14" s="158">
        <v>56</v>
      </c>
      <c r="B14" s="261" t="s">
        <v>149</v>
      </c>
      <c r="C14" s="261" t="s">
        <v>150</v>
      </c>
      <c r="D14" s="261" t="s">
        <v>125</v>
      </c>
      <c r="E14" s="108" t="s">
        <v>25</v>
      </c>
      <c r="F14" s="74">
        <v>65</v>
      </c>
      <c r="G14" s="72">
        <v>35.94</v>
      </c>
      <c r="H14" s="72">
        <v>34.3</v>
      </c>
      <c r="I14" s="73">
        <f t="shared" si="0"/>
        <v>70.24</v>
      </c>
      <c r="J14" s="74">
        <v>94</v>
      </c>
      <c r="K14" s="74">
        <v>75</v>
      </c>
      <c r="L14" s="89">
        <v>58.67</v>
      </c>
      <c r="M14" s="75">
        <f t="shared" si="1"/>
        <v>88.005</v>
      </c>
      <c r="N14" s="76">
        <f t="shared" si="2"/>
        <v>392.245</v>
      </c>
      <c r="O14" s="86"/>
      <c r="P14" s="74">
        <v>75</v>
      </c>
      <c r="Q14" s="72">
        <v>61.07</v>
      </c>
      <c r="R14" s="75">
        <f t="shared" si="3"/>
        <v>91.605</v>
      </c>
      <c r="S14" s="76">
        <f t="shared" si="4"/>
        <v>166.60500000000002</v>
      </c>
      <c r="T14" s="121"/>
      <c r="U14" s="76">
        <f t="shared" si="5"/>
        <v>558.85</v>
      </c>
      <c r="V14" s="122"/>
      <c r="W14" s="123">
        <f t="shared" si="6"/>
        <v>3.92245</v>
      </c>
      <c r="X14" s="86"/>
      <c r="Y14" s="124">
        <f t="shared" si="7"/>
        <v>5.5885</v>
      </c>
      <c r="Z14" s="122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</row>
    <row r="15" spans="1:170" ht="12.75">
      <c r="A15" s="158">
        <v>63</v>
      </c>
      <c r="B15" s="266" t="s">
        <v>34</v>
      </c>
      <c r="C15" s="265" t="s">
        <v>35</v>
      </c>
      <c r="D15" s="265" t="s">
        <v>24</v>
      </c>
      <c r="E15" s="99" t="s">
        <v>25</v>
      </c>
      <c r="F15" s="74">
        <v>100</v>
      </c>
      <c r="G15" s="72">
        <v>42.46</v>
      </c>
      <c r="H15" s="72">
        <v>41.8</v>
      </c>
      <c r="I15" s="73">
        <f t="shared" si="0"/>
        <v>84.25999999999999</v>
      </c>
      <c r="J15" s="74">
        <v>68</v>
      </c>
      <c r="K15" s="74">
        <v>60</v>
      </c>
      <c r="L15" s="89">
        <v>56.24</v>
      </c>
      <c r="M15" s="75">
        <f t="shared" si="1"/>
        <v>84.36</v>
      </c>
      <c r="N15" s="76">
        <f t="shared" si="2"/>
        <v>396.62</v>
      </c>
      <c r="O15" s="86"/>
      <c r="P15" s="74">
        <v>55</v>
      </c>
      <c r="Q15" s="72">
        <v>75.74</v>
      </c>
      <c r="R15" s="75">
        <f t="shared" si="3"/>
        <v>113.60999999999999</v>
      </c>
      <c r="S15" s="76">
        <f t="shared" si="4"/>
        <v>168.60999999999999</v>
      </c>
      <c r="T15" s="121"/>
      <c r="U15" s="76">
        <f t="shared" si="5"/>
        <v>565.23</v>
      </c>
      <c r="V15" s="122"/>
      <c r="W15" s="123">
        <f t="shared" si="6"/>
        <v>3.9662</v>
      </c>
      <c r="X15" s="86"/>
      <c r="Y15" s="124">
        <f t="shared" si="7"/>
        <v>5.6523</v>
      </c>
      <c r="Z15" s="122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</row>
    <row r="16" spans="1:170" ht="12.75">
      <c r="A16" s="157">
        <v>64</v>
      </c>
      <c r="B16" s="261" t="s">
        <v>135</v>
      </c>
      <c r="C16" s="261" t="s">
        <v>23</v>
      </c>
      <c r="D16" s="261" t="s">
        <v>24</v>
      </c>
      <c r="E16" s="108" t="s">
        <v>25</v>
      </c>
      <c r="F16" s="74">
        <v>100</v>
      </c>
      <c r="G16" s="72">
        <v>42.09</v>
      </c>
      <c r="H16" s="72">
        <v>41.25</v>
      </c>
      <c r="I16" s="73">
        <f t="shared" si="0"/>
        <v>83.34</v>
      </c>
      <c r="J16" s="74">
        <v>94</v>
      </c>
      <c r="K16" s="74">
        <v>90</v>
      </c>
      <c r="L16" s="89">
        <v>61.49</v>
      </c>
      <c r="M16" s="75">
        <f t="shared" si="1"/>
        <v>92.235</v>
      </c>
      <c r="N16" s="76">
        <f t="shared" si="2"/>
        <v>459.57500000000005</v>
      </c>
      <c r="O16" s="86"/>
      <c r="P16" s="74">
        <v>75</v>
      </c>
      <c r="Q16" s="72">
        <v>78.76</v>
      </c>
      <c r="R16" s="75">
        <f t="shared" si="3"/>
        <v>118.14000000000001</v>
      </c>
      <c r="S16" s="76">
        <f t="shared" si="4"/>
        <v>193.14000000000001</v>
      </c>
      <c r="T16" s="121"/>
      <c r="U16" s="76">
        <f t="shared" si="5"/>
        <v>652.715</v>
      </c>
      <c r="V16" s="122"/>
      <c r="W16" s="123">
        <f t="shared" si="6"/>
        <v>4.595750000000001</v>
      </c>
      <c r="X16" s="86"/>
      <c r="Y16" s="124">
        <f t="shared" si="7"/>
        <v>6.527150000000001</v>
      </c>
      <c r="Z16" s="68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</row>
    <row r="17" spans="1:170" ht="12.75">
      <c r="A17" s="157">
        <v>65</v>
      </c>
      <c r="B17" s="266" t="s">
        <v>30</v>
      </c>
      <c r="C17" s="265" t="s">
        <v>31</v>
      </c>
      <c r="D17" s="265" t="s">
        <v>24</v>
      </c>
      <c r="E17" s="99" t="s">
        <v>25</v>
      </c>
      <c r="F17" s="74">
        <v>100</v>
      </c>
      <c r="G17" s="72">
        <v>35.03</v>
      </c>
      <c r="H17" s="72">
        <v>34.04</v>
      </c>
      <c r="I17" s="73">
        <f t="shared" si="0"/>
        <v>69.07</v>
      </c>
      <c r="J17" s="74">
        <v>82</v>
      </c>
      <c r="K17" s="74">
        <v>80</v>
      </c>
      <c r="L17" s="89">
        <v>50.76</v>
      </c>
      <c r="M17" s="75">
        <f t="shared" si="1"/>
        <v>76.14</v>
      </c>
      <c r="N17" s="76">
        <f t="shared" si="2"/>
        <v>407.21</v>
      </c>
      <c r="O17" s="86"/>
      <c r="P17" s="74">
        <v>65</v>
      </c>
      <c r="Q17" s="72">
        <v>76.93</v>
      </c>
      <c r="R17" s="75">
        <f t="shared" si="3"/>
        <v>115.39500000000001</v>
      </c>
      <c r="S17" s="76">
        <f t="shared" si="4"/>
        <v>180.395</v>
      </c>
      <c r="T17" s="121"/>
      <c r="U17" s="76">
        <f t="shared" si="5"/>
        <v>587.605</v>
      </c>
      <c r="V17" s="122"/>
      <c r="W17" s="123">
        <f t="shared" si="6"/>
        <v>4.0721</v>
      </c>
      <c r="X17" s="86"/>
      <c r="Y17" s="124">
        <f t="shared" si="7"/>
        <v>5.87605</v>
      </c>
      <c r="Z17" s="122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</row>
    <row r="18" spans="1:170" ht="12.75">
      <c r="A18" s="157">
        <v>59</v>
      </c>
      <c r="B18" s="268" t="s">
        <v>40</v>
      </c>
      <c r="C18" s="268" t="s">
        <v>213</v>
      </c>
      <c r="D18" s="268" t="s">
        <v>24</v>
      </c>
      <c r="E18" s="250" t="s">
        <v>25</v>
      </c>
      <c r="F18" s="143">
        <v>95</v>
      </c>
      <c r="G18" s="143">
        <v>38.49</v>
      </c>
      <c r="H18" s="143">
        <v>38.21</v>
      </c>
      <c r="I18" s="144">
        <f t="shared" si="0"/>
        <v>76.7</v>
      </c>
      <c r="J18" s="143">
        <v>90</v>
      </c>
      <c r="K18" s="143">
        <v>95</v>
      </c>
      <c r="L18" s="251">
        <v>62.95</v>
      </c>
      <c r="M18" s="145">
        <f t="shared" si="1"/>
        <v>94.42500000000001</v>
      </c>
      <c r="N18" s="146">
        <f t="shared" si="2"/>
        <v>451.125</v>
      </c>
      <c r="O18" s="172"/>
      <c r="P18" s="264">
        <v>75</v>
      </c>
      <c r="Q18" s="279">
        <v>74.69</v>
      </c>
      <c r="R18" s="145">
        <f t="shared" si="3"/>
        <v>112.035</v>
      </c>
      <c r="S18" s="146">
        <f t="shared" si="4"/>
        <v>187.035</v>
      </c>
      <c r="T18" s="252"/>
      <c r="U18" s="146">
        <f t="shared" si="5"/>
        <v>638.16</v>
      </c>
      <c r="V18" s="252"/>
      <c r="W18" s="155">
        <f t="shared" si="6"/>
        <v>4.51125</v>
      </c>
      <c r="X18" s="252"/>
      <c r="Y18" s="156">
        <f t="shared" si="7"/>
        <v>6.3816</v>
      </c>
      <c r="Z18" s="154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</row>
    <row r="19" spans="1:69" ht="12.75">
      <c r="A19" s="100">
        <v>68</v>
      </c>
      <c r="B19" s="261" t="s">
        <v>133</v>
      </c>
      <c r="C19" s="261" t="s">
        <v>134</v>
      </c>
      <c r="D19" s="261" t="s">
        <v>42</v>
      </c>
      <c r="E19" s="108" t="s">
        <v>25</v>
      </c>
      <c r="F19" s="74">
        <v>80</v>
      </c>
      <c r="G19" s="72">
        <v>29.77</v>
      </c>
      <c r="H19" s="72">
        <v>28.15</v>
      </c>
      <c r="I19" s="73">
        <f t="shared" si="0"/>
        <v>57.92</v>
      </c>
      <c r="J19" s="74">
        <v>88</v>
      </c>
      <c r="K19" s="74">
        <v>45</v>
      </c>
      <c r="L19" s="89">
        <v>56.38</v>
      </c>
      <c r="M19" s="75">
        <f t="shared" si="1"/>
        <v>84.57000000000001</v>
      </c>
      <c r="N19" s="76">
        <f t="shared" si="2"/>
        <v>355.49</v>
      </c>
      <c r="O19" s="86"/>
      <c r="P19" s="74">
        <v>50</v>
      </c>
      <c r="Q19" s="72">
        <v>66.56</v>
      </c>
      <c r="R19" s="75">
        <f t="shared" si="3"/>
        <v>99.84</v>
      </c>
      <c r="S19" s="76">
        <f t="shared" si="4"/>
        <v>149.84</v>
      </c>
      <c r="T19" s="121"/>
      <c r="U19" s="76">
        <f t="shared" si="5"/>
        <v>505.33000000000004</v>
      </c>
      <c r="V19" s="253"/>
      <c r="W19" s="123">
        <f t="shared" si="6"/>
        <v>3.5549</v>
      </c>
      <c r="X19" s="86"/>
      <c r="Y19" s="124">
        <f t="shared" si="7"/>
        <v>5.0533</v>
      </c>
      <c r="Z19" s="122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</row>
    <row r="20" spans="2:69" ht="12.75">
      <c r="B20" s="269"/>
      <c r="C20" s="269"/>
      <c r="D20" s="269"/>
      <c r="E20" s="159"/>
      <c r="F20" s="18"/>
      <c r="G20" s="21"/>
      <c r="H20" s="18"/>
      <c r="I20" s="20"/>
      <c r="J20" s="18"/>
      <c r="K20" s="18"/>
      <c r="L20" s="21"/>
      <c r="M20" s="20"/>
      <c r="N20" s="22"/>
      <c r="O20" s="32"/>
      <c r="P20" s="29"/>
      <c r="Q20" s="29"/>
      <c r="R20" s="29"/>
      <c r="S20" s="29"/>
      <c r="T20" s="29"/>
      <c r="U20" s="29"/>
      <c r="V20" s="29"/>
      <c r="W20" s="97"/>
      <c r="X20" s="29"/>
      <c r="Y20" s="97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</row>
    <row r="21" spans="2:69" ht="12.75">
      <c r="B21" s="269"/>
      <c r="C21" s="269"/>
      <c r="D21" s="269"/>
      <c r="E21" s="159"/>
      <c r="F21" s="18"/>
      <c r="G21" s="18"/>
      <c r="H21" s="18"/>
      <c r="I21" s="20"/>
      <c r="J21" s="18"/>
      <c r="K21" s="18"/>
      <c r="L21" s="21"/>
      <c r="M21" s="20"/>
      <c r="N21" s="22"/>
      <c r="O21" s="32"/>
      <c r="P21" s="29"/>
      <c r="Q21" s="29"/>
      <c r="R21" s="29"/>
      <c r="S21" s="29"/>
      <c r="T21" s="29"/>
      <c r="U21" s="29"/>
      <c r="V21" s="29"/>
      <c r="W21" s="97"/>
      <c r="X21" s="29"/>
      <c r="Y21" s="97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</row>
    <row r="22" spans="2:69" ht="12.75">
      <c r="B22" s="269"/>
      <c r="C22" s="269"/>
      <c r="D22" s="269"/>
      <c r="E22" s="159"/>
      <c r="F22" s="18"/>
      <c r="G22" s="18"/>
      <c r="H22" s="18"/>
      <c r="I22" s="20"/>
      <c r="J22" s="18"/>
      <c r="K22" s="18"/>
      <c r="L22" s="21"/>
      <c r="M22" s="20"/>
      <c r="N22" s="22"/>
      <c r="O22" s="32"/>
      <c r="P22" s="29"/>
      <c r="Q22" s="29"/>
      <c r="R22" s="29"/>
      <c r="S22" s="29"/>
      <c r="T22" s="29"/>
      <c r="U22" s="29"/>
      <c r="V22" s="29"/>
      <c r="W22" s="97"/>
      <c r="X22" s="29"/>
      <c r="Y22" s="97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</row>
    <row r="23" spans="2:69" ht="12.75">
      <c r="B23" s="269"/>
      <c r="C23" s="269"/>
      <c r="D23" s="269"/>
      <c r="E23" s="159"/>
      <c r="F23" s="18"/>
      <c r="G23" s="18"/>
      <c r="H23" s="18"/>
      <c r="I23" s="20"/>
      <c r="J23" s="18"/>
      <c r="K23" s="18"/>
      <c r="L23" s="21"/>
      <c r="M23" s="20"/>
      <c r="N23" s="22"/>
      <c r="O23" s="32"/>
      <c r="P23" s="29"/>
      <c r="Q23" s="29"/>
      <c r="R23" s="29"/>
      <c r="S23" s="29"/>
      <c r="T23" s="29"/>
      <c r="U23" s="29"/>
      <c r="V23" s="29"/>
      <c r="W23" s="97"/>
      <c r="X23" s="29"/>
      <c r="Y23" s="97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</row>
    <row r="24" spans="2:69" ht="12.75">
      <c r="B24" s="269"/>
      <c r="C24" s="269"/>
      <c r="D24" s="269"/>
      <c r="E24" s="159"/>
      <c r="F24" s="18"/>
      <c r="G24" s="18"/>
      <c r="H24" s="18"/>
      <c r="I24" s="20"/>
      <c r="J24" s="18"/>
      <c r="K24" s="18"/>
      <c r="L24" s="21"/>
      <c r="M24" s="20"/>
      <c r="N24" s="22"/>
      <c r="O24" s="32"/>
      <c r="P24" s="29"/>
      <c r="Q24" s="29"/>
      <c r="R24" s="29"/>
      <c r="S24" s="29"/>
      <c r="T24" s="29"/>
      <c r="U24" s="29"/>
      <c r="V24" s="29"/>
      <c r="W24" s="97"/>
      <c r="X24" s="29"/>
      <c r="Y24" s="9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</row>
    <row r="25" spans="2:69" ht="12.75">
      <c r="B25" s="270"/>
      <c r="C25" s="270"/>
      <c r="D25" s="270"/>
      <c r="E25" s="9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97"/>
      <c r="X25" s="29"/>
      <c r="Y25" s="9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</row>
    <row r="26" spans="2:69" ht="12.75">
      <c r="B26" s="270"/>
      <c r="C26" s="270"/>
      <c r="D26" s="270"/>
      <c r="E26" s="9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97"/>
      <c r="X26" s="29"/>
      <c r="Y26" s="9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</row>
    <row r="27" spans="2:69" ht="12.75">
      <c r="B27" s="270"/>
      <c r="C27" s="270"/>
      <c r="D27" s="270"/>
      <c r="E27" s="9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97"/>
      <c r="X27" s="29"/>
      <c r="Y27" s="97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</row>
    <row r="28" spans="2:69" ht="12.75">
      <c r="B28" s="270"/>
      <c r="C28" s="270"/>
      <c r="D28" s="270"/>
      <c r="E28" s="97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97"/>
      <c r="X28" s="29"/>
      <c r="Y28" s="9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</row>
    <row r="29" spans="2:69" ht="12.75">
      <c r="B29" s="270"/>
      <c r="C29" s="270"/>
      <c r="D29" s="270"/>
      <c r="E29" s="9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97"/>
      <c r="X29" s="29"/>
      <c r="Y29" s="97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</row>
    <row r="30" spans="2:69" ht="12.75">
      <c r="B30" s="270"/>
      <c r="C30" s="270"/>
      <c r="D30" s="270"/>
      <c r="E30" s="9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97"/>
      <c r="X30" s="29"/>
      <c r="Y30" s="9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</row>
    <row r="31" spans="2:69" ht="12.75">
      <c r="B31" s="270"/>
      <c r="C31" s="270"/>
      <c r="D31" s="270"/>
      <c r="E31" s="9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97"/>
      <c r="X31" s="29"/>
      <c r="Y31" s="97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</row>
    <row r="32" spans="2:69" ht="12.75">
      <c r="B32" s="270"/>
      <c r="C32" s="270"/>
      <c r="D32" s="270"/>
      <c r="E32" s="97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97"/>
      <c r="X32" s="29"/>
      <c r="Y32" s="9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</row>
    <row r="33" spans="2:69" ht="12.75">
      <c r="B33" s="270"/>
      <c r="C33" s="270"/>
      <c r="D33" s="270"/>
      <c r="E33" s="9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97"/>
      <c r="X33" s="29"/>
      <c r="Y33" s="97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</row>
    <row r="34" spans="2:69" ht="12.75">
      <c r="B34" s="270"/>
      <c r="C34" s="270"/>
      <c r="D34" s="270"/>
      <c r="E34" s="9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97"/>
      <c r="X34" s="29"/>
      <c r="Y34" s="97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</row>
    <row r="35" spans="2:69" ht="12.75">
      <c r="B35" s="270"/>
      <c r="C35" s="270"/>
      <c r="D35" s="270"/>
      <c r="E35" s="9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97"/>
      <c r="X35" s="29"/>
      <c r="Y35" s="97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</row>
    <row r="36" spans="2:69" ht="12.75">
      <c r="B36" s="270"/>
      <c r="C36" s="270"/>
      <c r="D36" s="270"/>
      <c r="E36" s="97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97"/>
      <c r="X36" s="29"/>
      <c r="Y36" s="97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</row>
    <row r="37" spans="2:69" ht="12.75">
      <c r="B37" s="270"/>
      <c r="C37" s="270"/>
      <c r="D37" s="270"/>
      <c r="E37" s="97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97"/>
      <c r="X37" s="29"/>
      <c r="Y37" s="97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</row>
    <row r="38" spans="2:69" ht="12.75">
      <c r="B38" s="270"/>
      <c r="C38" s="270"/>
      <c r="D38" s="270"/>
      <c r="E38" s="97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97"/>
      <c r="X38" s="29"/>
      <c r="Y38" s="97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2:69" ht="12.75">
      <c r="B39" s="270"/>
      <c r="C39" s="270"/>
      <c r="D39" s="270"/>
      <c r="E39" s="97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97"/>
      <c r="X39" s="29"/>
      <c r="Y39" s="97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</row>
    <row r="40" spans="2:69" ht="12.75">
      <c r="B40" s="270"/>
      <c r="C40" s="270"/>
      <c r="D40" s="270"/>
      <c r="E40" s="97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97"/>
      <c r="X40" s="29"/>
      <c r="Y40" s="97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2:69" ht="12.75">
      <c r="B41" s="270"/>
      <c r="C41" s="270"/>
      <c r="D41" s="270"/>
      <c r="E41" s="97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97"/>
      <c r="X41" s="29"/>
      <c r="Y41" s="97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</row>
    <row r="42" spans="2:69" ht="12.75">
      <c r="B42" s="270"/>
      <c r="C42" s="270"/>
      <c r="D42" s="270"/>
      <c r="E42" s="97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97"/>
      <c r="X42" s="29"/>
      <c r="Y42" s="97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</row>
    <row r="43" spans="2:69" ht="12.75">
      <c r="B43" s="270"/>
      <c r="C43" s="270"/>
      <c r="D43" s="270"/>
      <c r="E43" s="97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97"/>
      <c r="X43" s="29"/>
      <c r="Y43" s="97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</row>
    <row r="44" spans="2:69" ht="12.75">
      <c r="B44" s="270"/>
      <c r="C44" s="270"/>
      <c r="D44" s="270"/>
      <c r="E44" s="97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97"/>
      <c r="X44" s="29"/>
      <c r="Y44" s="97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</row>
    <row r="45" spans="2:69" ht="12.75">
      <c r="B45" s="270"/>
      <c r="C45" s="270"/>
      <c r="D45" s="270"/>
      <c r="E45" s="97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97"/>
      <c r="X45" s="29"/>
      <c r="Y45" s="97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</row>
    <row r="46" spans="2:69" ht="12.75">
      <c r="B46" s="270"/>
      <c r="C46" s="270"/>
      <c r="D46" s="270"/>
      <c r="E46" s="9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97"/>
      <c r="X46" s="29"/>
      <c r="Y46" s="97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7" spans="2:69" ht="12.75">
      <c r="B47" s="270"/>
      <c r="C47" s="270"/>
      <c r="D47" s="270"/>
      <c r="E47" s="9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97"/>
      <c r="X47" s="29"/>
      <c r="Y47" s="97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</row>
    <row r="48" spans="2:69" ht="12.75">
      <c r="B48" s="270"/>
      <c r="C48" s="270"/>
      <c r="D48" s="270"/>
      <c r="E48" s="9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97"/>
      <c r="X48" s="29"/>
      <c r="Y48" s="97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</row>
    <row r="49" spans="2:69" ht="12.75">
      <c r="B49" s="270"/>
      <c r="C49" s="270"/>
      <c r="D49" s="270"/>
      <c r="E49" s="9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97"/>
      <c r="X49" s="29"/>
      <c r="Y49" s="97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</row>
    <row r="50" spans="2:69" ht="12.75">
      <c r="B50" s="270"/>
      <c r="C50" s="270"/>
      <c r="D50" s="270"/>
      <c r="E50" s="9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97"/>
      <c r="X50" s="29"/>
      <c r="Y50" s="97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</row>
    <row r="51" spans="2:69" ht="12.75">
      <c r="B51" s="270"/>
      <c r="C51" s="270"/>
      <c r="D51" s="270"/>
      <c r="E51" s="97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97"/>
      <c r="X51" s="29"/>
      <c r="Y51" s="97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</row>
    <row r="52" spans="2:69" ht="12.75">
      <c r="B52" s="270"/>
      <c r="C52" s="270"/>
      <c r="D52" s="270"/>
      <c r="E52" s="9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97"/>
      <c r="X52" s="29"/>
      <c r="Y52" s="97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</row>
    <row r="53" spans="2:69" ht="12.75">
      <c r="B53" s="270"/>
      <c r="C53" s="270"/>
      <c r="D53" s="270"/>
      <c r="E53" s="9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97"/>
      <c r="X53" s="29"/>
      <c r="Y53" s="97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</row>
    <row r="54" spans="2:69" ht="12.75">
      <c r="B54" s="270"/>
      <c r="C54" s="270"/>
      <c r="D54" s="270"/>
      <c r="E54" s="97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97"/>
      <c r="X54" s="29"/>
      <c r="Y54" s="97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</row>
    <row r="55" spans="2:69" ht="12.75">
      <c r="B55" s="270"/>
      <c r="C55" s="270"/>
      <c r="D55" s="270"/>
      <c r="E55" s="97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97"/>
      <c r="X55" s="29"/>
      <c r="Y55" s="97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</row>
    <row r="56" spans="2:69" ht="12.75">
      <c r="B56" s="270"/>
      <c r="C56" s="270"/>
      <c r="D56" s="270"/>
      <c r="E56" s="97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97"/>
      <c r="X56" s="29"/>
      <c r="Y56" s="97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</row>
    <row r="57" spans="2:69" ht="12.75">
      <c r="B57" s="270"/>
      <c r="C57" s="270"/>
      <c r="D57" s="270"/>
      <c r="E57" s="9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97"/>
      <c r="X57" s="29"/>
      <c r="Y57" s="97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</row>
    <row r="58" spans="2:69" ht="12.75">
      <c r="B58" s="270"/>
      <c r="C58" s="270"/>
      <c r="D58" s="270"/>
      <c r="E58" s="97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97"/>
      <c r="X58" s="29"/>
      <c r="Y58" s="97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59" spans="2:69" ht="12.75">
      <c r="B59" s="270"/>
      <c r="C59" s="270"/>
      <c r="D59" s="270"/>
      <c r="E59" s="97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97"/>
      <c r="X59" s="29"/>
      <c r="Y59" s="97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</row>
    <row r="60" spans="2:69" ht="12.75">
      <c r="B60" s="270"/>
      <c r="C60" s="270"/>
      <c r="D60" s="270"/>
      <c r="E60" s="97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97"/>
      <c r="X60" s="29"/>
      <c r="Y60" s="97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</row>
    <row r="61" spans="2:69" ht="12.75">
      <c r="B61" s="270"/>
      <c r="C61" s="270"/>
      <c r="D61" s="270"/>
      <c r="E61" s="97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97"/>
      <c r="X61" s="29"/>
      <c r="Y61" s="97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</row>
    <row r="62" spans="2:69" ht="12.75">
      <c r="B62" s="270"/>
      <c r="C62" s="270"/>
      <c r="D62" s="270"/>
      <c r="E62" s="97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97"/>
      <c r="X62" s="29"/>
      <c r="Y62" s="97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</row>
    <row r="63" spans="2:69" ht="12.75">
      <c r="B63" s="270"/>
      <c r="C63" s="270"/>
      <c r="D63" s="270"/>
      <c r="E63" s="97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97"/>
      <c r="X63" s="29"/>
      <c r="Y63" s="97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</row>
    <row r="64" spans="2:69" ht="12.75">
      <c r="B64" s="270"/>
      <c r="C64" s="270"/>
      <c r="D64" s="270"/>
      <c r="E64" s="97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97"/>
      <c r="X64" s="29"/>
      <c r="Y64" s="97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</row>
    <row r="65" spans="2:69" ht="12.75">
      <c r="B65" s="270"/>
      <c r="C65" s="270"/>
      <c r="D65" s="270"/>
      <c r="E65" s="97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97"/>
      <c r="X65" s="29"/>
      <c r="Y65" s="97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</row>
    <row r="66" spans="2:69" ht="12.75">
      <c r="B66" s="270"/>
      <c r="C66" s="270"/>
      <c r="D66" s="270"/>
      <c r="E66" s="97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97"/>
      <c r="X66" s="29"/>
      <c r="Y66" s="97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</row>
    <row r="67" spans="2:69" ht="12.75">
      <c r="B67" s="270"/>
      <c r="C67" s="270"/>
      <c r="D67" s="270"/>
      <c r="E67" s="97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97"/>
      <c r="X67" s="29"/>
      <c r="Y67" s="97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</row>
    <row r="68" spans="2:69" ht="12.75">
      <c r="B68" s="270"/>
      <c r="C68" s="270"/>
      <c r="D68" s="270"/>
      <c r="E68" s="97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97"/>
      <c r="X68" s="29"/>
      <c r="Y68" s="97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</row>
    <row r="69" spans="2:69" ht="12.75">
      <c r="B69" s="270"/>
      <c r="C69" s="270"/>
      <c r="D69" s="270"/>
      <c r="E69" s="97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97"/>
      <c r="X69" s="29"/>
      <c r="Y69" s="97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</row>
    <row r="70" spans="2:69" ht="12.75">
      <c r="B70" s="270"/>
      <c r="C70" s="270"/>
      <c r="D70" s="270"/>
      <c r="E70" s="97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97"/>
      <c r="X70" s="29"/>
      <c r="Y70" s="97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</row>
    <row r="71" spans="2:69" ht="12.75">
      <c r="B71" s="270"/>
      <c r="C71" s="270"/>
      <c r="D71" s="270"/>
      <c r="E71" s="97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97"/>
      <c r="X71" s="29"/>
      <c r="Y71" s="97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</row>
    <row r="72" spans="2:69" ht="12.75">
      <c r="B72" s="270"/>
      <c r="C72" s="270"/>
      <c r="D72" s="270"/>
      <c r="E72" s="97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97"/>
      <c r="X72" s="29"/>
      <c r="Y72" s="97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</row>
    <row r="73" spans="2:69" ht="12.75">
      <c r="B73" s="270"/>
      <c r="C73" s="270"/>
      <c r="D73" s="270"/>
      <c r="E73" s="97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97"/>
      <c r="X73" s="29"/>
      <c r="Y73" s="97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</row>
    <row r="74" spans="2:69" ht="12.75">
      <c r="B74" s="270"/>
      <c r="C74" s="270"/>
      <c r="D74" s="270"/>
      <c r="E74" s="97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97"/>
      <c r="X74" s="29"/>
      <c r="Y74" s="97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</row>
    <row r="75" spans="2:69" ht="12.75">
      <c r="B75" s="270"/>
      <c r="C75" s="270"/>
      <c r="D75" s="270"/>
      <c r="E75" s="97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97"/>
      <c r="X75" s="29"/>
      <c r="Y75" s="97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</row>
    <row r="76" spans="2:69" ht="12.75">
      <c r="B76" s="270"/>
      <c r="C76" s="270"/>
      <c r="D76" s="270"/>
      <c r="E76" s="97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97"/>
      <c r="X76" s="29"/>
      <c r="Y76" s="97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</row>
    <row r="77" spans="2:69" ht="12.75">
      <c r="B77" s="270"/>
      <c r="C77" s="270"/>
      <c r="D77" s="270"/>
      <c r="E77" s="97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97"/>
      <c r="X77" s="29"/>
      <c r="Y77" s="97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</row>
    <row r="78" spans="2:69" ht="12.75">
      <c r="B78" s="270"/>
      <c r="C78" s="270"/>
      <c r="D78" s="270"/>
      <c r="E78" s="97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97"/>
      <c r="X78" s="29"/>
      <c r="Y78" s="97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</row>
    <row r="79" spans="2:69" ht="12.75">
      <c r="B79" s="270"/>
      <c r="C79" s="270"/>
      <c r="D79" s="270"/>
      <c r="E79" s="97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97"/>
      <c r="X79" s="29"/>
      <c r="Y79" s="97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</row>
    <row r="80" spans="2:69" ht="12.75">
      <c r="B80" s="270"/>
      <c r="C80" s="270"/>
      <c r="D80" s="270"/>
      <c r="E80" s="97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97"/>
      <c r="X80" s="29"/>
      <c r="Y80" s="97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</row>
    <row r="81" spans="2:69" ht="12.75">
      <c r="B81" s="270"/>
      <c r="C81" s="270"/>
      <c r="D81" s="270"/>
      <c r="E81" s="97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97"/>
      <c r="X81" s="29"/>
      <c r="Y81" s="97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</row>
    <row r="82" spans="2:69" ht="12.75">
      <c r="B82" s="270"/>
      <c r="C82" s="270"/>
      <c r="D82" s="270"/>
      <c r="E82" s="97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97"/>
      <c r="X82" s="29"/>
      <c r="Y82" s="97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</row>
    <row r="83" spans="2:69" ht="12.75">
      <c r="B83" s="270"/>
      <c r="C83" s="270"/>
      <c r="D83" s="270"/>
      <c r="E83" s="97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97"/>
      <c r="X83" s="29"/>
      <c r="Y83" s="97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</row>
    <row r="84" spans="2:69" ht="12.75">
      <c r="B84" s="270"/>
      <c r="C84" s="270"/>
      <c r="D84" s="270"/>
      <c r="E84" s="97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97"/>
      <c r="X84" s="29"/>
      <c r="Y84" s="97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</row>
    <row r="85" spans="2:69" ht="12.75">
      <c r="B85" s="270"/>
      <c r="C85" s="270"/>
      <c r="D85" s="270"/>
      <c r="E85" s="97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97"/>
      <c r="X85" s="29"/>
      <c r="Y85" s="97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</row>
    <row r="86" spans="2:69" ht="12.75">
      <c r="B86" s="270"/>
      <c r="C86" s="270"/>
      <c r="D86" s="270"/>
      <c r="E86" s="97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97"/>
      <c r="X86" s="29"/>
      <c r="Y86" s="97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</row>
    <row r="87" spans="2:69" ht="12.75">
      <c r="B87" s="270"/>
      <c r="C87" s="270"/>
      <c r="D87" s="270"/>
      <c r="E87" s="97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97"/>
      <c r="X87" s="29"/>
      <c r="Y87" s="97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</row>
    <row r="88" spans="2:69" ht="12.75">
      <c r="B88" s="270"/>
      <c r="C88" s="270"/>
      <c r="D88" s="270"/>
      <c r="E88" s="97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97"/>
      <c r="X88" s="29"/>
      <c r="Y88" s="97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</row>
    <row r="89" spans="2:69" ht="12.75">
      <c r="B89" s="270"/>
      <c r="C89" s="270"/>
      <c r="D89" s="270"/>
      <c r="E89" s="97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97"/>
      <c r="X89" s="29"/>
      <c r="Y89" s="97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</row>
    <row r="90" spans="2:69" ht="12.75">
      <c r="B90" s="270"/>
      <c r="C90" s="270"/>
      <c r="D90" s="270"/>
      <c r="E90" s="97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97"/>
      <c r="X90" s="29"/>
      <c r="Y90" s="97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</row>
    <row r="91" spans="2:69" ht="12.75">
      <c r="B91" s="270"/>
      <c r="C91" s="270"/>
      <c r="D91" s="270"/>
      <c r="E91" s="97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97"/>
      <c r="X91" s="29"/>
      <c r="Y91" s="97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</row>
    <row r="92" spans="2:69" ht="12.75">
      <c r="B92" s="270"/>
      <c r="C92" s="270"/>
      <c r="D92" s="270"/>
      <c r="E92" s="97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97"/>
      <c r="X92" s="29"/>
      <c r="Y92" s="97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</row>
    <row r="93" spans="2:69" ht="12.75">
      <c r="B93" s="270"/>
      <c r="C93" s="270"/>
      <c r="D93" s="270"/>
      <c r="E93" s="97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97"/>
      <c r="X93" s="29"/>
      <c r="Y93" s="97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</row>
    <row r="94" spans="2:69" ht="12.75">
      <c r="B94" s="270"/>
      <c r="C94" s="270"/>
      <c r="D94" s="270"/>
      <c r="E94" s="97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97"/>
      <c r="X94" s="29"/>
      <c r="Y94" s="97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</row>
    <row r="95" spans="2:69" ht="12.75">
      <c r="B95" s="270"/>
      <c r="C95" s="270"/>
      <c r="D95" s="270"/>
      <c r="E95" s="97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97"/>
      <c r="X95" s="29"/>
      <c r="Y95" s="97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</row>
    <row r="96" spans="2:69" ht="12.75">
      <c r="B96" s="270"/>
      <c r="C96" s="270"/>
      <c r="D96" s="270"/>
      <c r="E96" s="97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97"/>
      <c r="X96" s="29"/>
      <c r="Y96" s="97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</row>
    <row r="97" spans="2:69" ht="12.75">
      <c r="B97" s="270"/>
      <c r="C97" s="270"/>
      <c r="D97" s="270"/>
      <c r="E97" s="97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97"/>
      <c r="X97" s="29"/>
      <c r="Y97" s="97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</row>
    <row r="98" spans="2:69" ht="12.75">
      <c r="B98" s="270"/>
      <c r="C98" s="270"/>
      <c r="D98" s="270"/>
      <c r="E98" s="97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97"/>
      <c r="X98" s="29"/>
      <c r="Y98" s="97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</row>
    <row r="99" spans="2:69" ht="12.75">
      <c r="B99" s="270"/>
      <c r="C99" s="270"/>
      <c r="D99" s="270"/>
      <c r="E99" s="97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97"/>
      <c r="X99" s="29"/>
      <c r="Y99" s="97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</row>
    <row r="100" spans="2:69" ht="12.75">
      <c r="B100" s="270"/>
      <c r="C100" s="270"/>
      <c r="D100" s="270"/>
      <c r="E100" s="97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97"/>
      <c r="X100" s="29"/>
      <c r="Y100" s="97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</row>
    <row r="101" spans="2:69" ht="12.75">
      <c r="B101" s="270"/>
      <c r="C101" s="270"/>
      <c r="D101" s="270"/>
      <c r="E101" s="97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97"/>
      <c r="X101" s="29"/>
      <c r="Y101" s="97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</row>
    <row r="102" spans="2:69" ht="12.75">
      <c r="B102" s="270"/>
      <c r="C102" s="270"/>
      <c r="D102" s="270"/>
      <c r="E102" s="97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97"/>
      <c r="X102" s="29"/>
      <c r="Y102" s="97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</row>
    <row r="103" spans="2:69" ht="12.75">
      <c r="B103" s="270"/>
      <c r="C103" s="270"/>
      <c r="D103" s="270"/>
      <c r="E103" s="97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97"/>
      <c r="X103" s="29"/>
      <c r="Y103" s="97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</row>
    <row r="104" spans="2:69" ht="12.75">
      <c r="B104" s="270"/>
      <c r="C104" s="270"/>
      <c r="D104" s="270"/>
      <c r="E104" s="97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97"/>
      <c r="X104" s="29"/>
      <c r="Y104" s="97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</row>
    <row r="105" spans="2:69" ht="12.75">
      <c r="B105" s="270"/>
      <c r="C105" s="270"/>
      <c r="D105" s="270"/>
      <c r="E105" s="97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97"/>
      <c r="X105" s="29"/>
      <c r="Y105" s="97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</row>
    <row r="106" spans="2:69" ht="12.75">
      <c r="B106" s="270"/>
      <c r="C106" s="270"/>
      <c r="D106" s="270"/>
      <c r="E106" s="97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97"/>
      <c r="X106" s="29"/>
      <c r="Y106" s="97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</row>
    <row r="107" spans="2:69" ht="12.75">
      <c r="B107" s="270"/>
      <c r="C107" s="270"/>
      <c r="D107" s="270"/>
      <c r="E107" s="97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97"/>
      <c r="X107" s="29"/>
      <c r="Y107" s="97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</row>
    <row r="108" spans="2:69" ht="12.75">
      <c r="B108" s="270"/>
      <c r="C108" s="270"/>
      <c r="D108" s="270"/>
      <c r="E108" s="97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97"/>
      <c r="X108" s="29"/>
      <c r="Y108" s="97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</row>
    <row r="109" spans="2:69" ht="12.75">
      <c r="B109" s="270"/>
      <c r="C109" s="270"/>
      <c r="D109" s="270"/>
      <c r="E109" s="97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97"/>
      <c r="X109" s="29"/>
      <c r="Y109" s="97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</row>
    <row r="110" spans="2:69" ht="12.75">
      <c r="B110" s="270"/>
      <c r="C110" s="270"/>
      <c r="D110" s="270"/>
      <c r="E110" s="97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97"/>
      <c r="X110" s="29"/>
      <c r="Y110" s="97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</row>
    <row r="111" spans="2:69" ht="12.75">
      <c r="B111" s="270"/>
      <c r="C111" s="270"/>
      <c r="D111" s="270"/>
      <c r="E111" s="97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97"/>
      <c r="X111" s="29"/>
      <c r="Y111" s="97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</row>
    <row r="112" spans="2:69" ht="12.75">
      <c r="B112" s="270"/>
      <c r="C112" s="270"/>
      <c r="D112" s="270"/>
      <c r="E112" s="97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97"/>
      <c r="X112" s="29"/>
      <c r="Y112" s="97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</row>
    <row r="113" spans="2:69" ht="12.75">
      <c r="B113" s="270"/>
      <c r="C113" s="270"/>
      <c r="D113" s="270"/>
      <c r="E113" s="97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97"/>
      <c r="X113" s="29"/>
      <c r="Y113" s="97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</row>
    <row r="114" spans="2:69" ht="12.75">
      <c r="B114" s="270"/>
      <c r="C114" s="270"/>
      <c r="D114" s="270"/>
      <c r="E114" s="97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97"/>
      <c r="X114" s="29"/>
      <c r="Y114" s="97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</row>
    <row r="115" spans="2:69" ht="12.75">
      <c r="B115" s="270"/>
      <c r="C115" s="270"/>
      <c r="D115" s="270"/>
      <c r="E115" s="97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97"/>
      <c r="X115" s="29"/>
      <c r="Y115" s="97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</row>
    <row r="116" spans="2:69" ht="12.75">
      <c r="B116" s="270"/>
      <c r="C116" s="270"/>
      <c r="D116" s="270"/>
      <c r="E116" s="97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97"/>
      <c r="X116" s="29"/>
      <c r="Y116" s="97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</row>
    <row r="117" spans="2:69" ht="12.75">
      <c r="B117" s="270"/>
      <c r="C117" s="270"/>
      <c r="D117" s="270"/>
      <c r="E117" s="97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97"/>
      <c r="X117" s="29"/>
      <c r="Y117" s="97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</row>
    <row r="118" spans="2:69" ht="12.75">
      <c r="B118" s="270"/>
      <c r="C118" s="270"/>
      <c r="D118" s="270"/>
      <c r="E118" s="97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97"/>
      <c r="X118" s="29"/>
      <c r="Y118" s="97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</row>
    <row r="119" spans="2:69" ht="12.75">
      <c r="B119" s="270"/>
      <c r="C119" s="270"/>
      <c r="D119" s="270"/>
      <c r="E119" s="97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97"/>
      <c r="X119" s="29"/>
      <c r="Y119" s="97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</row>
    <row r="120" spans="2:69" ht="12.75">
      <c r="B120" s="270"/>
      <c r="C120" s="270"/>
      <c r="D120" s="270"/>
      <c r="E120" s="97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97"/>
      <c r="X120" s="29"/>
      <c r="Y120" s="97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</row>
    <row r="121" spans="2:69" ht="12.75">
      <c r="B121" s="270"/>
      <c r="C121" s="270"/>
      <c r="D121" s="270"/>
      <c r="E121" s="97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97"/>
      <c r="X121" s="29"/>
      <c r="Y121" s="97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</row>
    <row r="122" spans="2:69" ht="12.75">
      <c r="B122" s="270"/>
      <c r="C122" s="270"/>
      <c r="D122" s="270"/>
      <c r="E122" s="97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97"/>
      <c r="X122" s="29"/>
      <c r="Y122" s="97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</row>
    <row r="123" spans="2:69" ht="12.75">
      <c r="B123" s="270"/>
      <c r="C123" s="270"/>
      <c r="D123" s="270"/>
      <c r="E123" s="97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97"/>
      <c r="X123" s="29"/>
      <c r="Y123" s="97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</row>
    <row r="124" spans="2:69" ht="12.75">
      <c r="B124" s="270"/>
      <c r="C124" s="270"/>
      <c r="D124" s="270"/>
      <c r="E124" s="97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97"/>
      <c r="X124" s="29"/>
      <c r="Y124" s="97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</row>
  </sheetData>
  <printOptions gridLines="1"/>
  <pageMargins left="0" right="0" top="0.7874015748031497" bottom="0" header="0.5118110236220472" footer="0.5118110236220472"/>
  <pageSetup fitToHeight="2" horizontalDpi="300" verticalDpi="300" orientation="landscape" paperSize="9" scale="90" r:id="rId1"/>
  <headerFooter alignWithMargins="0">
    <oddHeader>&amp;L3.Qualifikation&amp;CIngelheim&amp;R17.06.2006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28" sqref="A3:IV28"/>
    </sheetView>
  </sheetViews>
  <sheetFormatPr defaultColWidth="11.421875" defaultRowHeight="12.75"/>
  <cols>
    <col min="1" max="1" width="3.28125" style="0" customWidth="1"/>
    <col min="2" max="2" width="13.00390625" style="267" customWidth="1"/>
    <col min="3" max="3" width="11.421875" style="267" customWidth="1"/>
    <col min="4" max="4" width="14.57421875" style="267" customWidth="1"/>
    <col min="5" max="5" width="4.7109375" style="0" customWidth="1"/>
    <col min="6" max="6" width="7.7109375" style="0" customWidth="1"/>
    <col min="7" max="10" width="6.28125" style="0" customWidth="1"/>
    <col min="11" max="11" width="6.8515625" style="0" customWidth="1"/>
    <col min="12" max="12" width="7.28125" style="70" customWidth="1"/>
    <col min="13" max="13" width="5.28125" style="0" customWidth="1"/>
  </cols>
  <sheetData>
    <row r="1" spans="1:13" ht="12.75">
      <c r="A1" s="81"/>
      <c r="B1" s="119" t="s">
        <v>0</v>
      </c>
      <c r="C1" s="119"/>
      <c r="D1" s="119" t="s">
        <v>9</v>
      </c>
      <c r="E1" s="67" t="s">
        <v>139</v>
      </c>
      <c r="F1" s="43" t="s">
        <v>16</v>
      </c>
      <c r="G1" s="3" t="s">
        <v>55</v>
      </c>
      <c r="H1" s="3"/>
      <c r="I1" s="4"/>
      <c r="J1" s="3" t="s">
        <v>56</v>
      </c>
      <c r="K1" s="4"/>
      <c r="L1" s="69" t="s">
        <v>57</v>
      </c>
      <c r="M1" s="68"/>
    </row>
    <row r="2" spans="1:13" ht="12.75">
      <c r="A2" s="81" t="s">
        <v>141</v>
      </c>
      <c r="B2" s="119" t="s">
        <v>54</v>
      </c>
      <c r="C2" s="119"/>
      <c r="D2" s="119"/>
      <c r="E2" s="46"/>
      <c r="F2" s="43" t="s">
        <v>1</v>
      </c>
      <c r="G2" s="27" t="s">
        <v>52</v>
      </c>
      <c r="H2" s="27" t="s">
        <v>53</v>
      </c>
      <c r="I2" s="5" t="s">
        <v>1</v>
      </c>
      <c r="J2" s="27" t="s">
        <v>4</v>
      </c>
      <c r="K2" s="5" t="s">
        <v>1</v>
      </c>
      <c r="L2" s="69" t="s">
        <v>1</v>
      </c>
      <c r="M2" s="5" t="s">
        <v>138</v>
      </c>
    </row>
    <row r="3" spans="1:13" ht="12.75">
      <c r="A3" s="99">
        <v>23</v>
      </c>
      <c r="B3" s="276" t="s">
        <v>71</v>
      </c>
      <c r="C3" s="261" t="s">
        <v>72</v>
      </c>
      <c r="D3" s="261" t="s">
        <v>145</v>
      </c>
      <c r="E3" s="108" t="s">
        <v>61</v>
      </c>
      <c r="F3" s="76">
        <f>SUM(Herren!N32)</f>
        <v>511.115</v>
      </c>
      <c r="G3" s="72">
        <f>SUM(Herren!P32)</f>
        <v>77.6</v>
      </c>
      <c r="H3" s="72">
        <f>SUM(Herren!Q32)</f>
        <v>75.66</v>
      </c>
      <c r="I3" s="73">
        <f aca="true" t="shared" si="0" ref="I3:I28">SUM(G3:H3)</f>
        <v>153.26</v>
      </c>
      <c r="J3" s="72">
        <f>SUM(Herren!S32)</f>
        <v>103.58</v>
      </c>
      <c r="K3" s="75">
        <f aca="true" t="shared" si="1" ref="K3:K28">SUM(J3*1.5)</f>
        <v>155.37</v>
      </c>
      <c r="L3" s="77">
        <f aca="true" t="shared" si="2" ref="L3:L28">SUM(F3+I3+K3)</f>
        <v>819.745</v>
      </c>
      <c r="M3" s="78">
        <v>1</v>
      </c>
    </row>
    <row r="4" spans="1:13" ht="12.75">
      <c r="A4" s="99">
        <v>12</v>
      </c>
      <c r="B4" s="276" t="s">
        <v>59</v>
      </c>
      <c r="C4" s="261" t="s">
        <v>60</v>
      </c>
      <c r="D4" s="261" t="s">
        <v>49</v>
      </c>
      <c r="E4" s="108" t="s">
        <v>61</v>
      </c>
      <c r="F4" s="76">
        <f>SUM(Herren!N25)</f>
        <v>503.29999999999995</v>
      </c>
      <c r="G4" s="72">
        <f>SUM(Herren!P25)</f>
        <v>77.23</v>
      </c>
      <c r="H4" s="72">
        <f>SUM(Herren!Q25)</f>
        <v>75.67</v>
      </c>
      <c r="I4" s="73">
        <f t="shared" si="0"/>
        <v>152.9</v>
      </c>
      <c r="J4" s="72">
        <f>SUM(Herren!S25)</f>
        <v>108.47</v>
      </c>
      <c r="K4" s="75">
        <f t="shared" si="1"/>
        <v>162.70499999999998</v>
      </c>
      <c r="L4" s="77">
        <f t="shared" si="2"/>
        <v>818.905</v>
      </c>
      <c r="M4" s="78">
        <v>2</v>
      </c>
    </row>
    <row r="5" spans="1:13" ht="12.75">
      <c r="A5" s="99">
        <v>1</v>
      </c>
      <c r="B5" s="276" t="s">
        <v>82</v>
      </c>
      <c r="C5" s="261" t="s">
        <v>83</v>
      </c>
      <c r="D5" s="261" t="s">
        <v>39</v>
      </c>
      <c r="E5" s="108" t="s">
        <v>61</v>
      </c>
      <c r="F5" s="76">
        <f>SUM(Herren!N19)</f>
        <v>504.875</v>
      </c>
      <c r="G5" s="72">
        <f>SUM(Herren!P19)</f>
        <v>75.52</v>
      </c>
      <c r="H5" s="72">
        <f>SUM(Herren!Q19)</f>
        <v>73.05</v>
      </c>
      <c r="I5" s="73">
        <f t="shared" si="0"/>
        <v>148.57</v>
      </c>
      <c r="J5" s="72">
        <f>SUM(Herren!S19)</f>
        <v>104.5</v>
      </c>
      <c r="K5" s="75">
        <f t="shared" si="1"/>
        <v>156.75</v>
      </c>
      <c r="L5" s="77">
        <f t="shared" si="2"/>
        <v>810.1949999999999</v>
      </c>
      <c r="M5" s="78">
        <v>3</v>
      </c>
    </row>
    <row r="6" spans="1:13" ht="12.75">
      <c r="A6" s="99">
        <v>35</v>
      </c>
      <c r="B6" s="261" t="s">
        <v>65</v>
      </c>
      <c r="C6" s="261" t="s">
        <v>66</v>
      </c>
      <c r="D6" s="261" t="s">
        <v>49</v>
      </c>
      <c r="E6" s="108" t="s">
        <v>61</v>
      </c>
      <c r="F6" s="76">
        <f>SUM(Herren!N41)</f>
        <v>491.345</v>
      </c>
      <c r="G6" s="72">
        <f>SUM(Herren!P41)</f>
        <v>76.51</v>
      </c>
      <c r="H6" s="72">
        <f>SUM(Herren!Q41)</f>
        <v>74.77</v>
      </c>
      <c r="I6" s="73">
        <f t="shared" si="0"/>
        <v>151.28</v>
      </c>
      <c r="J6" s="72">
        <f>SUM(Herren!S41)</f>
        <v>106.87</v>
      </c>
      <c r="K6" s="75">
        <f t="shared" si="1"/>
        <v>160.305</v>
      </c>
      <c r="L6" s="77">
        <f t="shared" si="2"/>
        <v>802.9300000000001</v>
      </c>
      <c r="M6" s="78">
        <v>4</v>
      </c>
    </row>
    <row r="7" spans="1:13" ht="12.75">
      <c r="A7" s="100">
        <v>13</v>
      </c>
      <c r="B7" s="265" t="s">
        <v>84</v>
      </c>
      <c r="C7" s="265" t="s">
        <v>85</v>
      </c>
      <c r="D7" s="265" t="s">
        <v>70</v>
      </c>
      <c r="E7" s="108" t="s">
        <v>61</v>
      </c>
      <c r="F7" s="76">
        <f>SUM(Herren!N26)</f>
        <v>491.285</v>
      </c>
      <c r="G7" s="72">
        <f>SUM(Herren!P26)</f>
        <v>79.5</v>
      </c>
      <c r="H7" s="72">
        <f>SUM(Herren!Q26)</f>
        <v>73.93</v>
      </c>
      <c r="I7" s="73">
        <f t="shared" si="0"/>
        <v>153.43</v>
      </c>
      <c r="J7" s="72">
        <f>SUM(Herren!S26)</f>
        <v>104.9</v>
      </c>
      <c r="K7" s="75">
        <f t="shared" si="1"/>
        <v>157.35000000000002</v>
      </c>
      <c r="L7" s="77">
        <f t="shared" si="2"/>
        <v>802.065</v>
      </c>
      <c r="M7" s="78">
        <v>5</v>
      </c>
    </row>
    <row r="8" spans="1:13" ht="12.75">
      <c r="A8" s="100">
        <v>24</v>
      </c>
      <c r="B8" s="276" t="s">
        <v>91</v>
      </c>
      <c r="C8" s="261" t="s">
        <v>92</v>
      </c>
      <c r="D8" s="261" t="s">
        <v>49</v>
      </c>
      <c r="E8" s="108" t="s">
        <v>61</v>
      </c>
      <c r="F8" s="76">
        <f>SUM(Herren!N33)</f>
        <v>496.74</v>
      </c>
      <c r="G8" s="72">
        <f>SUM(Herren!P33)</f>
        <v>81.4</v>
      </c>
      <c r="H8" s="72">
        <f>SUM(Herren!Q33)</f>
        <v>73</v>
      </c>
      <c r="I8" s="73">
        <f t="shared" si="0"/>
        <v>154.4</v>
      </c>
      <c r="J8" s="72">
        <f>SUM(Herren!S33)</f>
        <v>96.28</v>
      </c>
      <c r="K8" s="75">
        <f t="shared" si="1"/>
        <v>144.42000000000002</v>
      </c>
      <c r="L8" s="77">
        <f t="shared" si="2"/>
        <v>795.56</v>
      </c>
      <c r="M8" s="78">
        <v>6</v>
      </c>
    </row>
    <row r="9" spans="1:13" ht="12.75">
      <c r="A9" s="100">
        <v>36</v>
      </c>
      <c r="B9" s="261" t="s">
        <v>121</v>
      </c>
      <c r="C9" s="261" t="s">
        <v>122</v>
      </c>
      <c r="D9" s="261" t="s">
        <v>123</v>
      </c>
      <c r="E9" s="108" t="s">
        <v>61</v>
      </c>
      <c r="F9" s="76">
        <f>SUM(Herren!N42)</f>
        <v>494.15</v>
      </c>
      <c r="G9" s="72">
        <f>SUM(Herren!P42)</f>
        <v>70.95</v>
      </c>
      <c r="H9" s="72">
        <f>SUM(Herren!Q42)</f>
        <v>69.34</v>
      </c>
      <c r="I9" s="73">
        <f t="shared" si="0"/>
        <v>140.29000000000002</v>
      </c>
      <c r="J9" s="72">
        <f>SUM(Herren!S42)</f>
        <v>106.56</v>
      </c>
      <c r="K9" s="75">
        <f t="shared" si="1"/>
        <v>159.84</v>
      </c>
      <c r="L9" s="77">
        <f t="shared" si="2"/>
        <v>794.2800000000001</v>
      </c>
      <c r="M9" s="78">
        <v>7</v>
      </c>
    </row>
    <row r="10" spans="1:13" ht="12.75">
      <c r="A10" s="99">
        <v>14</v>
      </c>
      <c r="B10" s="262" t="s">
        <v>173</v>
      </c>
      <c r="C10" s="261" t="s">
        <v>62</v>
      </c>
      <c r="D10" s="262" t="s">
        <v>136</v>
      </c>
      <c r="E10" s="100" t="s">
        <v>61</v>
      </c>
      <c r="F10" s="76">
        <f>SUM(Herren!N27)</f>
        <v>488.64</v>
      </c>
      <c r="G10" s="72">
        <f>SUM(Herren!P27)</f>
        <v>72.77</v>
      </c>
      <c r="H10" s="72">
        <f>SUM(Herren!Q27)</f>
        <v>64.27</v>
      </c>
      <c r="I10" s="73">
        <f t="shared" si="0"/>
        <v>137.04</v>
      </c>
      <c r="J10" s="72">
        <f>SUM(Herren!S27)</f>
        <v>108.66</v>
      </c>
      <c r="K10" s="75">
        <f t="shared" si="1"/>
        <v>162.99</v>
      </c>
      <c r="L10" s="77">
        <f t="shared" si="2"/>
        <v>788.67</v>
      </c>
      <c r="M10" s="78">
        <v>8</v>
      </c>
    </row>
    <row r="11" spans="1:13" ht="12.75">
      <c r="A11" s="100">
        <v>34</v>
      </c>
      <c r="B11" s="276" t="s">
        <v>96</v>
      </c>
      <c r="C11" s="261" t="s">
        <v>90</v>
      </c>
      <c r="D11" s="261" t="s">
        <v>49</v>
      </c>
      <c r="E11" s="108" t="s">
        <v>61</v>
      </c>
      <c r="F11" s="76">
        <f>SUM(Herren!N40)</f>
        <v>491.775</v>
      </c>
      <c r="G11" s="72">
        <f>SUM(Herren!P40)</f>
        <v>70.93</v>
      </c>
      <c r="H11" s="72">
        <f>SUM(Herren!Q40)</f>
        <v>67.18</v>
      </c>
      <c r="I11" s="73">
        <f t="shared" si="0"/>
        <v>138.11</v>
      </c>
      <c r="J11" s="72">
        <f>SUM(Herren!S40)</f>
        <v>104.47</v>
      </c>
      <c r="K11" s="75">
        <f t="shared" si="1"/>
        <v>156.70499999999998</v>
      </c>
      <c r="L11" s="77">
        <f t="shared" si="2"/>
        <v>786.5899999999999</v>
      </c>
      <c r="M11" s="78">
        <v>9</v>
      </c>
    </row>
    <row r="12" spans="1:13" ht="12.75">
      <c r="A12" s="100">
        <v>25</v>
      </c>
      <c r="B12" s="261" t="s">
        <v>102</v>
      </c>
      <c r="C12" s="261" t="s">
        <v>103</v>
      </c>
      <c r="D12" s="261" t="s">
        <v>104</v>
      </c>
      <c r="E12" s="108" t="s">
        <v>61</v>
      </c>
      <c r="F12" s="76">
        <f>SUM(Herren!N34)</f>
        <v>487.635</v>
      </c>
      <c r="G12" s="72">
        <f>SUM(Herren!P34)</f>
        <v>73.16</v>
      </c>
      <c r="H12" s="72">
        <f>SUM(Herren!Q34)</f>
        <v>72.13</v>
      </c>
      <c r="I12" s="73">
        <f t="shared" si="0"/>
        <v>145.29</v>
      </c>
      <c r="J12" s="72">
        <f>SUM(Herren!S34)</f>
        <v>101.54</v>
      </c>
      <c r="K12" s="75">
        <f t="shared" si="1"/>
        <v>152.31</v>
      </c>
      <c r="L12" s="77">
        <f t="shared" si="2"/>
        <v>785.2349999999999</v>
      </c>
      <c r="M12" s="78">
        <v>10</v>
      </c>
    </row>
    <row r="13" spans="1:13" ht="12.75">
      <c r="A13" s="99">
        <v>26</v>
      </c>
      <c r="B13" s="261" t="s">
        <v>106</v>
      </c>
      <c r="C13" s="261" t="s">
        <v>107</v>
      </c>
      <c r="D13" s="261" t="s">
        <v>108</v>
      </c>
      <c r="E13" s="108" t="s">
        <v>61</v>
      </c>
      <c r="F13" s="76">
        <f>SUM(Herren!N35)</f>
        <v>476.63</v>
      </c>
      <c r="G13" s="72">
        <f>SUM(Herren!P35)</f>
        <v>57.21</v>
      </c>
      <c r="H13" s="72">
        <f>SUM(Herren!Q35)</f>
        <v>54.01</v>
      </c>
      <c r="I13" s="73">
        <f t="shared" si="0"/>
        <v>111.22</v>
      </c>
      <c r="J13" s="72">
        <f>SUM(Herren!S35)</f>
        <v>114.32</v>
      </c>
      <c r="K13" s="75">
        <f t="shared" si="1"/>
        <v>171.48</v>
      </c>
      <c r="L13" s="77">
        <f t="shared" si="2"/>
        <v>759.33</v>
      </c>
      <c r="M13" s="78">
        <v>11</v>
      </c>
    </row>
    <row r="14" spans="1:13" ht="12.75">
      <c r="A14" s="100">
        <v>38</v>
      </c>
      <c r="B14" s="276" t="s">
        <v>100</v>
      </c>
      <c r="C14" s="261" t="s">
        <v>101</v>
      </c>
      <c r="D14" s="261" t="s">
        <v>69</v>
      </c>
      <c r="E14" s="108" t="s">
        <v>61</v>
      </c>
      <c r="F14" s="76">
        <f>SUM(Herren!N44)</f>
        <v>461.40999999999997</v>
      </c>
      <c r="G14" s="72">
        <f>SUM(Herren!P44)</f>
        <v>72.4</v>
      </c>
      <c r="H14" s="72">
        <f>SUM(Herren!Q44)</f>
        <v>67.83</v>
      </c>
      <c r="I14" s="73">
        <f t="shared" si="0"/>
        <v>140.23000000000002</v>
      </c>
      <c r="J14" s="72">
        <f>SUM(Herren!S44)</f>
        <v>102.66</v>
      </c>
      <c r="K14" s="75">
        <f t="shared" si="1"/>
        <v>153.99</v>
      </c>
      <c r="L14" s="77">
        <f t="shared" si="2"/>
        <v>755.63</v>
      </c>
      <c r="M14" s="78">
        <v>12</v>
      </c>
    </row>
    <row r="15" spans="1:13" ht="12.75">
      <c r="A15" s="100">
        <v>15</v>
      </c>
      <c r="B15" s="276" t="s">
        <v>97</v>
      </c>
      <c r="C15" s="261" t="s">
        <v>98</v>
      </c>
      <c r="D15" s="261" t="s">
        <v>99</v>
      </c>
      <c r="E15" s="108" t="s">
        <v>61</v>
      </c>
      <c r="F15" s="76">
        <f>SUM(Herren!N28)</f>
        <v>465.88</v>
      </c>
      <c r="G15" s="72">
        <f>SUM(Herren!P28)</f>
        <v>66.6</v>
      </c>
      <c r="H15" s="72">
        <f>SUM(Herren!Q28)</f>
        <v>64</v>
      </c>
      <c r="I15" s="73">
        <f t="shared" si="0"/>
        <v>130.6</v>
      </c>
      <c r="J15" s="72">
        <f>SUM(Herren!S28)</f>
        <v>96.16</v>
      </c>
      <c r="K15" s="75">
        <f t="shared" si="1"/>
        <v>144.24</v>
      </c>
      <c r="L15" s="77">
        <f t="shared" si="2"/>
        <v>740.72</v>
      </c>
      <c r="M15" s="78">
        <v>13</v>
      </c>
    </row>
    <row r="16" spans="1:13" ht="12.75">
      <c r="A16" s="99">
        <v>37</v>
      </c>
      <c r="B16" s="276" t="s">
        <v>77</v>
      </c>
      <c r="C16" s="261" t="s">
        <v>78</v>
      </c>
      <c r="D16" s="261" t="s">
        <v>42</v>
      </c>
      <c r="E16" s="108" t="s">
        <v>61</v>
      </c>
      <c r="F16" s="76">
        <f>SUM(Herren!N43)</f>
        <v>461.76</v>
      </c>
      <c r="G16" s="72">
        <f>SUM(Herren!P43)</f>
        <v>69.06</v>
      </c>
      <c r="H16" s="72">
        <f>SUM(Herren!Q43)</f>
        <v>67.6</v>
      </c>
      <c r="I16" s="73">
        <f t="shared" si="0"/>
        <v>136.66</v>
      </c>
      <c r="J16" s="72">
        <f>SUM(Herren!S43)</f>
        <v>94.45</v>
      </c>
      <c r="K16" s="75">
        <f t="shared" si="1"/>
        <v>141.675</v>
      </c>
      <c r="L16" s="77">
        <f t="shared" si="2"/>
        <v>740.095</v>
      </c>
      <c r="M16" s="78">
        <v>14</v>
      </c>
    </row>
    <row r="17" spans="1:13" ht="12.75">
      <c r="A17" s="99">
        <v>16</v>
      </c>
      <c r="B17" s="265" t="s">
        <v>80</v>
      </c>
      <c r="C17" s="265" t="s">
        <v>81</v>
      </c>
      <c r="D17" s="265" t="s">
        <v>136</v>
      </c>
      <c r="E17" s="108" t="s">
        <v>61</v>
      </c>
      <c r="F17" s="76">
        <f>SUM(Herren!N29)</f>
        <v>469.17</v>
      </c>
      <c r="G17" s="72">
        <f>SUM(Herren!P29)</f>
        <v>69.96</v>
      </c>
      <c r="H17" s="72">
        <f>SUM(Herren!Q29)</f>
        <v>65.24</v>
      </c>
      <c r="I17" s="73">
        <f t="shared" si="0"/>
        <v>135.2</v>
      </c>
      <c r="J17" s="72">
        <f>SUM(Herren!S29)</f>
        <v>88.09</v>
      </c>
      <c r="K17" s="75">
        <f t="shared" si="1"/>
        <v>132.135</v>
      </c>
      <c r="L17" s="77">
        <f t="shared" si="2"/>
        <v>736.505</v>
      </c>
      <c r="M17" s="78">
        <v>15</v>
      </c>
    </row>
    <row r="18" spans="1:13" ht="12.75">
      <c r="A18" s="100">
        <v>28</v>
      </c>
      <c r="B18" s="262" t="s">
        <v>146</v>
      </c>
      <c r="C18" s="261" t="s">
        <v>62</v>
      </c>
      <c r="D18" s="261" t="s">
        <v>147</v>
      </c>
      <c r="E18" s="108" t="s">
        <v>61</v>
      </c>
      <c r="F18" s="76">
        <f>SUM(Herren!N37)</f>
        <v>475.255</v>
      </c>
      <c r="G18" s="72">
        <f>SUM(Herren!P37)</f>
        <v>62.82</v>
      </c>
      <c r="H18" s="72">
        <f>SUM(Herren!Q37)</f>
        <v>62.08</v>
      </c>
      <c r="I18" s="73">
        <f t="shared" si="0"/>
        <v>124.9</v>
      </c>
      <c r="J18" s="72">
        <f>SUM(Herren!S37)</f>
        <v>90.29</v>
      </c>
      <c r="K18" s="75">
        <f t="shared" si="1"/>
        <v>135.435</v>
      </c>
      <c r="L18" s="77">
        <f t="shared" si="2"/>
        <v>735.5899999999999</v>
      </c>
      <c r="M18" s="78">
        <v>16</v>
      </c>
    </row>
    <row r="19" spans="1:13" ht="12.75">
      <c r="A19" s="100">
        <v>6</v>
      </c>
      <c r="B19" s="262" t="s">
        <v>118</v>
      </c>
      <c r="C19" s="261" t="s">
        <v>119</v>
      </c>
      <c r="D19" s="261" t="s">
        <v>137</v>
      </c>
      <c r="E19" s="108" t="s">
        <v>61</v>
      </c>
      <c r="F19" s="76">
        <f>SUM(Herren!N24)</f>
        <v>468.18</v>
      </c>
      <c r="G19" s="72">
        <f>SUM(Herren!P24)</f>
        <v>57.48</v>
      </c>
      <c r="H19" s="72">
        <f>SUM(Herren!Q24)</f>
        <v>56.5</v>
      </c>
      <c r="I19" s="73">
        <f t="shared" si="0"/>
        <v>113.97999999999999</v>
      </c>
      <c r="J19" s="72">
        <f>SUM(Herren!S24)</f>
        <v>100.42</v>
      </c>
      <c r="K19" s="75">
        <f t="shared" si="1"/>
        <v>150.63</v>
      </c>
      <c r="L19" s="77">
        <f t="shared" si="2"/>
        <v>732.79</v>
      </c>
      <c r="M19" s="78">
        <v>17</v>
      </c>
    </row>
    <row r="20" spans="1:13" ht="12.75">
      <c r="A20" s="99">
        <v>4</v>
      </c>
      <c r="B20" s="276" t="s">
        <v>63</v>
      </c>
      <c r="C20" s="261" t="s">
        <v>64</v>
      </c>
      <c r="D20" s="261" t="s">
        <v>136</v>
      </c>
      <c r="E20" s="108" t="s">
        <v>61</v>
      </c>
      <c r="F20" s="76">
        <f>SUM(Herren!N22)</f>
        <v>462.815</v>
      </c>
      <c r="G20" s="72">
        <f>SUM(Herren!P22)</f>
        <v>65.91</v>
      </c>
      <c r="H20" s="72">
        <f>SUM(Herren!Q22)</f>
        <v>64.6</v>
      </c>
      <c r="I20" s="73">
        <f t="shared" si="0"/>
        <v>130.51</v>
      </c>
      <c r="J20" s="72">
        <f>SUM(Herren!S22)</f>
        <v>92.04</v>
      </c>
      <c r="K20" s="75">
        <f t="shared" si="1"/>
        <v>138.06</v>
      </c>
      <c r="L20" s="77">
        <f t="shared" si="2"/>
        <v>731.385</v>
      </c>
      <c r="M20" s="78">
        <v>18</v>
      </c>
    </row>
    <row r="21" spans="1:13" ht="12.75">
      <c r="A21" s="99">
        <v>27</v>
      </c>
      <c r="B21" s="276" t="s">
        <v>67</v>
      </c>
      <c r="C21" s="261" t="s">
        <v>68</v>
      </c>
      <c r="D21" s="261" t="s">
        <v>69</v>
      </c>
      <c r="E21" s="108" t="s">
        <v>61</v>
      </c>
      <c r="F21" s="76">
        <f>SUM(Herren!N36)</f>
        <v>444.46</v>
      </c>
      <c r="G21" s="72">
        <f>SUM(Herren!P36)</f>
        <v>73.3</v>
      </c>
      <c r="H21" s="72">
        <f>SUM(Herren!Q36)</f>
        <v>72.71</v>
      </c>
      <c r="I21" s="73">
        <f t="shared" si="0"/>
        <v>146.01</v>
      </c>
      <c r="J21" s="72">
        <f>SUM(Herren!S36)</f>
        <v>89.14</v>
      </c>
      <c r="K21" s="75">
        <f t="shared" si="1"/>
        <v>133.71</v>
      </c>
      <c r="L21" s="77">
        <f t="shared" si="2"/>
        <v>724.1800000000001</v>
      </c>
      <c r="M21" s="78">
        <v>19</v>
      </c>
    </row>
    <row r="22" spans="1:13" ht="12.75">
      <c r="A22" s="99">
        <v>18</v>
      </c>
      <c r="B22" s="261" t="s">
        <v>115</v>
      </c>
      <c r="C22" s="261" t="s">
        <v>116</v>
      </c>
      <c r="D22" s="261" t="s">
        <v>28</v>
      </c>
      <c r="E22" s="108" t="s">
        <v>61</v>
      </c>
      <c r="F22" s="76">
        <f>SUM(Herren!N31)</f>
        <v>450.73</v>
      </c>
      <c r="G22" s="72">
        <f>SUM(Herren!P31)</f>
        <v>53.28</v>
      </c>
      <c r="H22" s="72">
        <f>SUM(Herren!Q31)</f>
        <v>48.38</v>
      </c>
      <c r="I22" s="73">
        <f t="shared" si="0"/>
        <v>101.66</v>
      </c>
      <c r="J22" s="72">
        <f>SUM(Herren!S31)</f>
        <v>100.42</v>
      </c>
      <c r="K22" s="75">
        <f t="shared" si="1"/>
        <v>150.63</v>
      </c>
      <c r="L22" s="77">
        <f t="shared" si="2"/>
        <v>703.02</v>
      </c>
      <c r="M22" s="78">
        <v>20</v>
      </c>
    </row>
    <row r="23" spans="1:13" ht="12.75">
      <c r="A23" s="100">
        <v>39</v>
      </c>
      <c r="B23" s="276" t="s">
        <v>94</v>
      </c>
      <c r="C23" s="261" t="s">
        <v>95</v>
      </c>
      <c r="D23" s="261" t="s">
        <v>137</v>
      </c>
      <c r="E23" s="108" t="s">
        <v>61</v>
      </c>
      <c r="F23" s="76">
        <f>SUM(Herren!N45)</f>
        <v>453.31999999999994</v>
      </c>
      <c r="G23" s="72">
        <f>SUM(Herren!P45)</f>
        <v>55.89</v>
      </c>
      <c r="H23" s="72">
        <f>SUM(Herren!Q45)</f>
        <v>53.76</v>
      </c>
      <c r="I23" s="73">
        <f t="shared" si="0"/>
        <v>109.65</v>
      </c>
      <c r="J23" s="72">
        <f>SUM(Herren!S45)</f>
        <v>87.83</v>
      </c>
      <c r="K23" s="75">
        <f t="shared" si="1"/>
        <v>131.745</v>
      </c>
      <c r="L23" s="77">
        <f t="shared" si="2"/>
        <v>694.7149999999999</v>
      </c>
      <c r="M23" s="78">
        <v>21</v>
      </c>
    </row>
    <row r="24" spans="1:13" ht="12.75">
      <c r="A24" s="100">
        <v>40</v>
      </c>
      <c r="B24" s="261" t="s">
        <v>109</v>
      </c>
      <c r="C24" s="261" t="s">
        <v>110</v>
      </c>
      <c r="D24" s="261" t="s">
        <v>125</v>
      </c>
      <c r="E24" s="108" t="s">
        <v>61</v>
      </c>
      <c r="F24" s="76">
        <f>SUM(Herren!N46)</f>
        <v>443.035</v>
      </c>
      <c r="G24" s="72">
        <f>SUM(Herren!P46)</f>
        <v>51.15</v>
      </c>
      <c r="H24" s="72">
        <f>SUM(Herren!Q46)</f>
        <v>50.02</v>
      </c>
      <c r="I24" s="73">
        <f t="shared" si="0"/>
        <v>101.17</v>
      </c>
      <c r="J24" s="72">
        <f>SUM(Herren!S46)</f>
        <v>97.14</v>
      </c>
      <c r="K24" s="75">
        <f t="shared" si="1"/>
        <v>145.71</v>
      </c>
      <c r="L24" s="77">
        <f t="shared" si="2"/>
        <v>689.9150000000001</v>
      </c>
      <c r="M24" s="78">
        <v>22</v>
      </c>
    </row>
    <row r="25" spans="1:13" ht="12.75">
      <c r="A25" s="100">
        <v>17</v>
      </c>
      <c r="B25" s="261" t="s">
        <v>131</v>
      </c>
      <c r="C25" s="261" t="s">
        <v>132</v>
      </c>
      <c r="D25" s="261" t="s">
        <v>125</v>
      </c>
      <c r="E25" s="108" t="s">
        <v>61</v>
      </c>
      <c r="F25" s="76">
        <f>SUM(Herren!N30)</f>
        <v>431.805</v>
      </c>
      <c r="G25" s="72">
        <f>SUM(Herren!P30)</f>
        <v>59.03</v>
      </c>
      <c r="H25" s="72">
        <f>SUM(Herren!Q30)</f>
        <v>57.51</v>
      </c>
      <c r="I25" s="73">
        <f t="shared" si="0"/>
        <v>116.53999999999999</v>
      </c>
      <c r="J25" s="72">
        <f>SUM(Herren!S30)</f>
        <v>93.47</v>
      </c>
      <c r="K25" s="75">
        <f t="shared" si="1"/>
        <v>140.20499999999998</v>
      </c>
      <c r="L25" s="77">
        <f t="shared" si="2"/>
        <v>688.55</v>
      </c>
      <c r="M25" s="78">
        <v>23</v>
      </c>
    </row>
    <row r="26" spans="1:13" ht="12.75">
      <c r="A26" s="100">
        <v>3</v>
      </c>
      <c r="B26" s="261" t="s">
        <v>75</v>
      </c>
      <c r="C26" s="261" t="s">
        <v>62</v>
      </c>
      <c r="D26" s="261" t="s">
        <v>76</v>
      </c>
      <c r="E26" s="108" t="s">
        <v>61</v>
      </c>
      <c r="F26" s="76">
        <f>SUM(Herren!N21)</f>
        <v>518.575</v>
      </c>
      <c r="G26" s="72">
        <f>SUM(Herren!P21)</f>
        <v>70.19</v>
      </c>
      <c r="H26" s="72">
        <f>SUM(Herren!Q21)</f>
        <v>70.51</v>
      </c>
      <c r="I26" s="73">
        <f t="shared" si="0"/>
        <v>140.7</v>
      </c>
      <c r="J26" s="72">
        <f>SUM(Herren!S21)</f>
        <v>0</v>
      </c>
      <c r="K26" s="75">
        <f t="shared" si="1"/>
        <v>0</v>
      </c>
      <c r="L26" s="77">
        <f t="shared" si="2"/>
        <v>659.2750000000001</v>
      </c>
      <c r="M26" s="78">
        <v>24</v>
      </c>
    </row>
    <row r="27" spans="1:13" ht="12.75">
      <c r="A27" s="100">
        <v>29</v>
      </c>
      <c r="B27" s="261" t="s">
        <v>77</v>
      </c>
      <c r="C27" s="261" t="s">
        <v>93</v>
      </c>
      <c r="D27" s="261" t="s">
        <v>42</v>
      </c>
      <c r="E27" s="108" t="s">
        <v>61</v>
      </c>
      <c r="F27" s="76">
        <f>SUM(Herren!N38)</f>
        <v>474.61</v>
      </c>
      <c r="G27" s="72">
        <f>SUM(Herren!P38)</f>
        <v>59.9</v>
      </c>
      <c r="H27" s="72">
        <f>SUM(Herren!Q38)</f>
        <v>58.45</v>
      </c>
      <c r="I27" s="73">
        <f t="shared" si="0"/>
        <v>118.35</v>
      </c>
      <c r="J27" s="72">
        <f>SUM(Herren!S38)</f>
        <v>0</v>
      </c>
      <c r="K27" s="75">
        <f t="shared" si="1"/>
        <v>0</v>
      </c>
      <c r="L27" s="77">
        <f t="shared" si="2"/>
        <v>592.96</v>
      </c>
      <c r="M27" s="78">
        <v>25</v>
      </c>
    </row>
    <row r="28" spans="1:13" ht="12.75">
      <c r="A28" s="100">
        <v>11</v>
      </c>
      <c r="B28" s="261" t="s">
        <v>126</v>
      </c>
      <c r="C28" s="261" t="s">
        <v>127</v>
      </c>
      <c r="D28" s="261" t="s">
        <v>128</v>
      </c>
      <c r="E28" s="108" t="s">
        <v>61</v>
      </c>
      <c r="F28" s="76">
        <f>SUM(Herren!N8)</f>
        <v>412.6</v>
      </c>
      <c r="G28" s="72">
        <f>SUM(Herren!P8)</f>
        <v>65.28</v>
      </c>
      <c r="H28" s="72">
        <f>SUM(Herren!Q8)</f>
        <v>61.33</v>
      </c>
      <c r="I28" s="73">
        <f t="shared" si="0"/>
        <v>126.61</v>
      </c>
      <c r="J28" s="72">
        <f>SUM(Herren!S8)</f>
        <v>0</v>
      </c>
      <c r="K28" s="75">
        <f t="shared" si="1"/>
        <v>0</v>
      </c>
      <c r="L28" s="77">
        <f t="shared" si="2"/>
        <v>539.21</v>
      </c>
      <c r="M28" s="78">
        <v>26</v>
      </c>
    </row>
    <row r="29" spans="1:5" ht="12.75">
      <c r="A29" s="157"/>
      <c r="B29" s="280"/>
      <c r="C29" s="280"/>
      <c r="D29" s="280"/>
      <c r="E29" s="160"/>
    </row>
    <row r="30" spans="1:5" ht="12.75">
      <c r="A30" s="157"/>
      <c r="B30" s="280"/>
      <c r="C30" s="280"/>
      <c r="D30" s="280"/>
      <c r="E30" s="160"/>
    </row>
    <row r="31" spans="1:5" ht="12.75">
      <c r="A31" s="158"/>
      <c r="B31" s="280"/>
      <c r="C31" s="280"/>
      <c r="D31" s="280"/>
      <c r="E31" s="160"/>
    </row>
    <row r="32" spans="1:5" ht="12.75">
      <c r="A32" s="158"/>
      <c r="B32" s="280"/>
      <c r="C32" s="280"/>
      <c r="D32" s="280"/>
      <c r="E32" s="160"/>
    </row>
  </sheetData>
  <printOptions gridLines="1"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90" r:id="rId1"/>
  <headerFooter alignWithMargins="0">
    <oddHeader>&amp;L3. Qualifikation&amp;CIngelheim&amp;R17.06.2006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O15" sqref="O15"/>
    </sheetView>
  </sheetViews>
  <sheetFormatPr defaultColWidth="11.421875" defaultRowHeight="12.75"/>
  <cols>
    <col min="1" max="1" width="3.140625" style="19" customWidth="1"/>
    <col min="2" max="2" width="12.8515625" style="263" customWidth="1"/>
    <col min="3" max="3" width="12.421875" style="263" customWidth="1"/>
    <col min="4" max="4" width="15.00390625" style="263" customWidth="1"/>
    <col min="5" max="5" width="4.57421875" style="19" customWidth="1"/>
    <col min="6" max="6" width="7.421875" style="19" customWidth="1"/>
    <col min="7" max="7" width="6.28125" style="52" customWidth="1"/>
    <col min="8" max="8" width="7.421875" style="52" customWidth="1"/>
    <col min="9" max="9" width="7.00390625" style="19" customWidth="1"/>
    <col min="10" max="10" width="8.00390625" style="19" customWidth="1"/>
    <col min="11" max="11" width="8.7109375" style="59" customWidth="1"/>
    <col min="12" max="12" width="6.28125" style="19" customWidth="1"/>
    <col min="13" max="16384" width="11.421875" style="19" customWidth="1"/>
  </cols>
  <sheetData>
    <row r="1" spans="1:12" ht="12.75">
      <c r="A1" s="81"/>
      <c r="B1" s="119" t="s">
        <v>0</v>
      </c>
      <c r="C1" s="119"/>
      <c r="D1" s="119"/>
      <c r="E1" s="46"/>
      <c r="F1" s="5" t="s">
        <v>1</v>
      </c>
      <c r="G1" s="27" t="s">
        <v>1</v>
      </c>
      <c r="H1" s="27" t="s">
        <v>4</v>
      </c>
      <c r="I1" s="5" t="s">
        <v>1</v>
      </c>
      <c r="J1" s="5" t="s">
        <v>1</v>
      </c>
      <c r="K1" s="5" t="s">
        <v>1</v>
      </c>
      <c r="L1" s="5"/>
    </row>
    <row r="2" spans="1:12" ht="12.75">
      <c r="A2" s="81"/>
      <c r="B2" s="119" t="s">
        <v>54</v>
      </c>
      <c r="C2" s="119"/>
      <c r="D2" s="119" t="s">
        <v>9</v>
      </c>
      <c r="E2" s="67" t="s">
        <v>139</v>
      </c>
      <c r="F2" s="5" t="s">
        <v>57</v>
      </c>
      <c r="G2" s="6" t="s">
        <v>18</v>
      </c>
      <c r="H2" s="3" t="s">
        <v>19</v>
      </c>
      <c r="I2" s="4"/>
      <c r="J2" s="47" t="s">
        <v>144</v>
      </c>
      <c r="K2" s="5" t="s">
        <v>140</v>
      </c>
      <c r="L2" s="81" t="s">
        <v>138</v>
      </c>
    </row>
    <row r="3" spans="1:12" ht="12.75">
      <c r="A3" s="81"/>
      <c r="B3" s="118"/>
      <c r="C3" s="118"/>
      <c r="D3" s="118"/>
      <c r="E3" s="2"/>
      <c r="F3" s="5"/>
      <c r="G3" s="6"/>
      <c r="H3" s="3"/>
      <c r="I3" s="4"/>
      <c r="J3" s="45"/>
      <c r="K3" s="5"/>
      <c r="L3" s="81"/>
    </row>
    <row r="4" spans="1:12" ht="12.75">
      <c r="A4" s="99">
        <v>12</v>
      </c>
      <c r="B4" s="79" t="s">
        <v>59</v>
      </c>
      <c r="C4" s="80" t="s">
        <v>60</v>
      </c>
      <c r="D4" s="115" t="s">
        <v>49</v>
      </c>
      <c r="E4" s="105" t="s">
        <v>61</v>
      </c>
      <c r="F4" s="76">
        <f>SUM(Herren!U25)</f>
        <v>818.905</v>
      </c>
      <c r="G4" s="88">
        <f>SUM(Herren!W25)</f>
        <v>80</v>
      </c>
      <c r="H4" s="107">
        <f>SUM(Herren!X25)</f>
        <v>103.93</v>
      </c>
      <c r="I4" s="75">
        <f aca="true" t="shared" si="0" ref="I4:I20">SUM(H4*1.5)</f>
        <v>155.895</v>
      </c>
      <c r="J4" s="76">
        <f aca="true" t="shared" si="1" ref="J4:J20">SUM(G4+I4)</f>
        <v>235.895</v>
      </c>
      <c r="K4" s="76">
        <f aca="true" t="shared" si="2" ref="K4:K20">SUM(F4+J4)</f>
        <v>1054.8</v>
      </c>
      <c r="L4" s="90">
        <v>1</v>
      </c>
    </row>
    <row r="5" spans="1:12" ht="12.75">
      <c r="A5" s="100">
        <v>13</v>
      </c>
      <c r="B5" s="117" t="s">
        <v>84</v>
      </c>
      <c r="C5" s="117" t="s">
        <v>85</v>
      </c>
      <c r="D5" s="117" t="s">
        <v>70</v>
      </c>
      <c r="E5" s="105" t="s">
        <v>61</v>
      </c>
      <c r="F5" s="76">
        <f>SUM(Herren!U26)</f>
        <v>802.065</v>
      </c>
      <c r="G5" s="88">
        <f>SUM(Herren!W26)</f>
        <v>95</v>
      </c>
      <c r="H5" s="107">
        <f>SUM(Herren!X26)</f>
        <v>99.18</v>
      </c>
      <c r="I5" s="75">
        <f t="shared" si="0"/>
        <v>148.77</v>
      </c>
      <c r="J5" s="76">
        <f t="shared" si="1"/>
        <v>243.77</v>
      </c>
      <c r="K5" s="76">
        <f t="shared" si="2"/>
        <v>1045.835</v>
      </c>
      <c r="L5" s="90">
        <v>2</v>
      </c>
    </row>
    <row r="6" spans="1:12" ht="12.75">
      <c r="A6" s="99">
        <v>1</v>
      </c>
      <c r="B6" s="79" t="s">
        <v>82</v>
      </c>
      <c r="C6" s="80" t="s">
        <v>83</v>
      </c>
      <c r="D6" s="115" t="s">
        <v>39</v>
      </c>
      <c r="E6" s="105" t="s">
        <v>61</v>
      </c>
      <c r="F6" s="76">
        <f>SUM(Herren!U19)</f>
        <v>810.1949999999999</v>
      </c>
      <c r="G6" s="88">
        <f>SUM(Herren!W19)</f>
        <v>80</v>
      </c>
      <c r="H6" s="107">
        <f>SUM(Herren!X19)</f>
        <v>103.08</v>
      </c>
      <c r="I6" s="75">
        <f t="shared" si="0"/>
        <v>154.62</v>
      </c>
      <c r="J6" s="76">
        <f t="shared" si="1"/>
        <v>234.62</v>
      </c>
      <c r="K6" s="76">
        <f t="shared" si="2"/>
        <v>1044.815</v>
      </c>
      <c r="L6" s="90">
        <v>3</v>
      </c>
    </row>
    <row r="7" spans="1:12" ht="12.75">
      <c r="A7" s="99">
        <v>35</v>
      </c>
      <c r="B7" s="80" t="s">
        <v>65</v>
      </c>
      <c r="C7" s="80" t="s">
        <v>66</v>
      </c>
      <c r="D7" s="115" t="s">
        <v>49</v>
      </c>
      <c r="E7" s="105" t="s">
        <v>61</v>
      </c>
      <c r="F7" s="76">
        <f>SUM(Herren!U41)</f>
        <v>802.9300000000001</v>
      </c>
      <c r="G7" s="88">
        <f>SUM(Herren!W41)</f>
        <v>90</v>
      </c>
      <c r="H7" s="107">
        <f>SUM(Herren!X41)</f>
        <v>96.51</v>
      </c>
      <c r="I7" s="75">
        <f t="shared" si="0"/>
        <v>144.76500000000001</v>
      </c>
      <c r="J7" s="76">
        <f t="shared" si="1"/>
        <v>234.76500000000001</v>
      </c>
      <c r="K7" s="76">
        <f t="shared" si="2"/>
        <v>1037.6950000000002</v>
      </c>
      <c r="L7" s="90">
        <v>4</v>
      </c>
    </row>
    <row r="8" spans="1:12" ht="12.75">
      <c r="A8" s="100">
        <v>36</v>
      </c>
      <c r="B8" s="80" t="s">
        <v>121</v>
      </c>
      <c r="C8" s="80" t="s">
        <v>122</v>
      </c>
      <c r="D8" s="115" t="s">
        <v>123</v>
      </c>
      <c r="E8" s="106" t="s">
        <v>61</v>
      </c>
      <c r="F8" s="76">
        <f>SUM(Herren!U42)</f>
        <v>794.2800000000001</v>
      </c>
      <c r="G8" s="88">
        <f>SUM(Herren!W42)</f>
        <v>90</v>
      </c>
      <c r="H8" s="107">
        <f>SUM(Herren!X42)</f>
        <v>100.65</v>
      </c>
      <c r="I8" s="75">
        <f t="shared" si="0"/>
        <v>150.97500000000002</v>
      </c>
      <c r="J8" s="76">
        <f t="shared" si="1"/>
        <v>240.97500000000002</v>
      </c>
      <c r="K8" s="76">
        <f t="shared" si="2"/>
        <v>1035.255</v>
      </c>
      <c r="L8" s="90">
        <v>5</v>
      </c>
    </row>
    <row r="9" spans="1:12" ht="12.75">
      <c r="A9" s="100">
        <v>34</v>
      </c>
      <c r="B9" s="79" t="s">
        <v>96</v>
      </c>
      <c r="C9" s="80" t="s">
        <v>90</v>
      </c>
      <c r="D9" s="115" t="s">
        <v>49</v>
      </c>
      <c r="E9" s="106" t="s">
        <v>61</v>
      </c>
      <c r="F9" s="76">
        <f>SUM(Herren!U40)</f>
        <v>786.5899999999999</v>
      </c>
      <c r="G9" s="88">
        <f>SUM(Herren!W40)</f>
        <v>90</v>
      </c>
      <c r="H9" s="107">
        <f>SUM(Herren!X40)</f>
        <v>103.68</v>
      </c>
      <c r="I9" s="75">
        <f t="shared" si="0"/>
        <v>155.52</v>
      </c>
      <c r="J9" s="76">
        <f t="shared" si="1"/>
        <v>245.52</v>
      </c>
      <c r="K9" s="76">
        <f t="shared" si="2"/>
        <v>1032.11</v>
      </c>
      <c r="L9" s="90">
        <v>6</v>
      </c>
    </row>
    <row r="10" spans="1:12" ht="12.75">
      <c r="A10" s="100">
        <v>24</v>
      </c>
      <c r="B10" s="79" t="s">
        <v>91</v>
      </c>
      <c r="C10" s="80" t="s">
        <v>92</v>
      </c>
      <c r="D10" s="115" t="s">
        <v>49</v>
      </c>
      <c r="E10" s="105" t="s">
        <v>61</v>
      </c>
      <c r="F10" s="76">
        <f>SUM(Herren!U33)</f>
        <v>795.56</v>
      </c>
      <c r="G10" s="88">
        <f>SUM(Herren!W33)</f>
        <v>95</v>
      </c>
      <c r="H10" s="107">
        <f>SUM(Herren!X33)</f>
        <v>90.45</v>
      </c>
      <c r="I10" s="75">
        <f t="shared" si="0"/>
        <v>135.675</v>
      </c>
      <c r="J10" s="76">
        <f t="shared" si="1"/>
        <v>230.675</v>
      </c>
      <c r="K10" s="76">
        <f t="shared" si="2"/>
        <v>1026.235</v>
      </c>
      <c r="L10" s="90">
        <v>7</v>
      </c>
    </row>
    <row r="11" spans="1:12" ht="12.75">
      <c r="A11" s="99">
        <v>14</v>
      </c>
      <c r="B11" s="262" t="s">
        <v>173</v>
      </c>
      <c r="C11" s="261" t="s">
        <v>62</v>
      </c>
      <c r="D11" s="262" t="s">
        <v>136</v>
      </c>
      <c r="E11" s="100" t="s">
        <v>61</v>
      </c>
      <c r="F11" s="76">
        <f>SUM(Herren!U27)</f>
        <v>788.67</v>
      </c>
      <c r="G11" s="88">
        <f>SUM(Herren!W27)</f>
        <v>60</v>
      </c>
      <c r="H11" s="107">
        <f>SUM(Herren!X27)</f>
        <v>99.79</v>
      </c>
      <c r="I11" s="75">
        <f t="shared" si="0"/>
        <v>149.685</v>
      </c>
      <c r="J11" s="76">
        <f t="shared" si="1"/>
        <v>209.685</v>
      </c>
      <c r="K11" s="76">
        <f t="shared" si="2"/>
        <v>998.355</v>
      </c>
      <c r="L11" s="90">
        <v>8</v>
      </c>
    </row>
    <row r="12" spans="1:12" ht="12.75">
      <c r="A12" s="100">
        <v>38</v>
      </c>
      <c r="B12" s="79" t="s">
        <v>100</v>
      </c>
      <c r="C12" s="80" t="s">
        <v>101</v>
      </c>
      <c r="D12" s="115" t="s">
        <v>69</v>
      </c>
      <c r="E12" s="106" t="s">
        <v>61</v>
      </c>
      <c r="F12" s="76">
        <f>SUM(Herren!U44)</f>
        <v>755.63</v>
      </c>
      <c r="G12" s="88">
        <f>SUM(Herren!W44)</f>
        <v>80</v>
      </c>
      <c r="H12" s="107">
        <f>SUM(Herren!X44)</f>
        <v>97.55</v>
      </c>
      <c r="I12" s="75">
        <f t="shared" si="0"/>
        <v>146.325</v>
      </c>
      <c r="J12" s="76">
        <f t="shared" si="1"/>
        <v>226.325</v>
      </c>
      <c r="K12" s="76">
        <f t="shared" si="2"/>
        <v>981.9549999999999</v>
      </c>
      <c r="L12" s="90">
        <v>9</v>
      </c>
    </row>
    <row r="13" spans="1:12" ht="12.75">
      <c r="A13" s="99">
        <v>4</v>
      </c>
      <c r="B13" s="79" t="s">
        <v>63</v>
      </c>
      <c r="C13" s="80" t="s">
        <v>64</v>
      </c>
      <c r="D13" s="115" t="s">
        <v>136</v>
      </c>
      <c r="E13" s="106" t="s">
        <v>61</v>
      </c>
      <c r="F13" s="76">
        <f>SUM(Herren!U22)</f>
        <v>731.385</v>
      </c>
      <c r="G13" s="88">
        <f>SUM(Herren!W22)</f>
        <v>100</v>
      </c>
      <c r="H13" s="107">
        <f>SUM(Herren!X22)</f>
        <v>91.46</v>
      </c>
      <c r="I13" s="75">
        <f t="shared" si="0"/>
        <v>137.19</v>
      </c>
      <c r="J13" s="76">
        <f t="shared" si="1"/>
        <v>237.19</v>
      </c>
      <c r="K13" s="76">
        <f t="shared" si="2"/>
        <v>968.575</v>
      </c>
      <c r="L13" s="90">
        <v>10</v>
      </c>
    </row>
    <row r="14" spans="1:12" ht="12.75">
      <c r="A14" s="99">
        <v>26</v>
      </c>
      <c r="B14" s="261" t="s">
        <v>106</v>
      </c>
      <c r="C14" s="261" t="s">
        <v>107</v>
      </c>
      <c r="D14" s="261" t="s">
        <v>108</v>
      </c>
      <c r="E14" s="108" t="s">
        <v>61</v>
      </c>
      <c r="F14" s="76">
        <f>SUM(Herren!U35)</f>
        <v>759.33</v>
      </c>
      <c r="G14" s="88">
        <f>SUM(Herren!W35)</f>
        <v>50</v>
      </c>
      <c r="H14" s="107">
        <f>SUM(Herren!X35)</f>
        <v>92.44</v>
      </c>
      <c r="I14" s="75">
        <f t="shared" si="0"/>
        <v>138.66</v>
      </c>
      <c r="J14" s="76">
        <f t="shared" si="1"/>
        <v>188.66</v>
      </c>
      <c r="K14" s="76">
        <f t="shared" si="2"/>
        <v>947.99</v>
      </c>
      <c r="L14" s="90">
        <v>11</v>
      </c>
    </row>
    <row r="15" spans="1:12" ht="12.75">
      <c r="A15" s="99">
        <v>37</v>
      </c>
      <c r="B15" s="79" t="s">
        <v>77</v>
      </c>
      <c r="C15" s="80" t="s">
        <v>78</v>
      </c>
      <c r="D15" s="115" t="s">
        <v>42</v>
      </c>
      <c r="E15" s="105" t="s">
        <v>61</v>
      </c>
      <c r="F15" s="76">
        <f>SUM(Herren!U43)</f>
        <v>740.095</v>
      </c>
      <c r="G15" s="88">
        <f>SUM(Herren!W43)</f>
        <v>80</v>
      </c>
      <c r="H15" s="107">
        <f>SUM(Herren!X43)</f>
        <v>79.81</v>
      </c>
      <c r="I15" s="75">
        <f t="shared" si="0"/>
        <v>119.715</v>
      </c>
      <c r="J15" s="76">
        <f t="shared" si="1"/>
        <v>199.715</v>
      </c>
      <c r="K15" s="76">
        <f t="shared" si="2"/>
        <v>939.8100000000001</v>
      </c>
      <c r="L15" s="90">
        <v>12</v>
      </c>
    </row>
    <row r="16" spans="1:12" ht="12.75">
      <c r="A16" s="99">
        <v>27</v>
      </c>
      <c r="B16" s="79" t="s">
        <v>67</v>
      </c>
      <c r="C16" s="80" t="s">
        <v>68</v>
      </c>
      <c r="D16" s="115" t="s">
        <v>69</v>
      </c>
      <c r="E16" s="106" t="s">
        <v>61</v>
      </c>
      <c r="F16" s="76">
        <f>SUM(Herren!U36)</f>
        <v>724.1800000000001</v>
      </c>
      <c r="G16" s="88">
        <f>SUM(Herren!W36)</f>
        <v>80</v>
      </c>
      <c r="H16" s="107">
        <f>SUM(Herren!X36)</f>
        <v>86.62</v>
      </c>
      <c r="I16" s="75">
        <f t="shared" si="0"/>
        <v>129.93</v>
      </c>
      <c r="J16" s="76">
        <f t="shared" si="1"/>
        <v>209.93</v>
      </c>
      <c r="K16" s="76">
        <f t="shared" si="2"/>
        <v>934.1100000000001</v>
      </c>
      <c r="L16" s="90">
        <v>13</v>
      </c>
    </row>
    <row r="17" spans="1:12" ht="12.75">
      <c r="A17" s="100">
        <v>3</v>
      </c>
      <c r="B17" s="80" t="s">
        <v>75</v>
      </c>
      <c r="C17" s="80" t="s">
        <v>62</v>
      </c>
      <c r="D17" s="80" t="s">
        <v>76</v>
      </c>
      <c r="E17" s="105" t="s">
        <v>61</v>
      </c>
      <c r="F17" s="76">
        <f>SUM(Herren!U21)</f>
        <v>659.2750000000001</v>
      </c>
      <c r="G17" s="88">
        <f>SUM(Herren!W21)</f>
        <v>100</v>
      </c>
      <c r="H17" s="107">
        <f>SUM(Herren!X21)</f>
        <v>97.4</v>
      </c>
      <c r="I17" s="75">
        <f t="shared" si="0"/>
        <v>146.10000000000002</v>
      </c>
      <c r="J17" s="76">
        <f t="shared" si="1"/>
        <v>246.10000000000002</v>
      </c>
      <c r="K17" s="76">
        <f t="shared" si="2"/>
        <v>905.3750000000001</v>
      </c>
      <c r="L17" s="90">
        <v>14</v>
      </c>
    </row>
    <row r="18" spans="1:12" ht="12.75">
      <c r="A18" s="99">
        <v>18</v>
      </c>
      <c r="B18" s="261" t="s">
        <v>115</v>
      </c>
      <c r="C18" s="261" t="s">
        <v>116</v>
      </c>
      <c r="D18" s="261" t="s">
        <v>28</v>
      </c>
      <c r="E18" s="108" t="s">
        <v>61</v>
      </c>
      <c r="F18" s="76">
        <f>SUM(Herren!U31)</f>
        <v>703.02</v>
      </c>
      <c r="G18" s="88">
        <f>SUM(Herren!W31)</f>
        <v>55</v>
      </c>
      <c r="H18" s="107">
        <f>SUM(Herren!X31)</f>
        <v>78.35</v>
      </c>
      <c r="I18" s="75">
        <f t="shared" si="0"/>
        <v>117.52499999999999</v>
      </c>
      <c r="J18" s="76">
        <f t="shared" si="1"/>
        <v>172.52499999999998</v>
      </c>
      <c r="K18" s="76">
        <f t="shared" si="2"/>
        <v>875.545</v>
      </c>
      <c r="L18" s="90">
        <v>15</v>
      </c>
    </row>
    <row r="19" spans="1:12" ht="12.75">
      <c r="A19" s="100">
        <v>39</v>
      </c>
      <c r="B19" s="79" t="s">
        <v>94</v>
      </c>
      <c r="C19" s="80" t="s">
        <v>95</v>
      </c>
      <c r="D19" s="115" t="s">
        <v>137</v>
      </c>
      <c r="E19" s="105" t="s">
        <v>61</v>
      </c>
      <c r="F19" s="76">
        <f>SUM(Herren!U45)</f>
        <v>694.7149999999999</v>
      </c>
      <c r="G19" s="88">
        <f>SUM(Herren!W45)</f>
        <v>90</v>
      </c>
      <c r="H19" s="107">
        <f>SUM(Herren!X45)</f>
        <v>56.72</v>
      </c>
      <c r="I19" s="75">
        <f t="shared" si="0"/>
        <v>85.08</v>
      </c>
      <c r="J19" s="76">
        <f t="shared" si="1"/>
        <v>175.07999999999998</v>
      </c>
      <c r="K19" s="76">
        <f t="shared" si="2"/>
        <v>869.7949999999998</v>
      </c>
      <c r="L19" s="90">
        <v>16</v>
      </c>
    </row>
    <row r="20" spans="1:12" ht="12.75">
      <c r="A20" s="100">
        <v>29</v>
      </c>
      <c r="B20" s="116" t="s">
        <v>77</v>
      </c>
      <c r="C20" s="116" t="s">
        <v>93</v>
      </c>
      <c r="D20" s="116" t="s">
        <v>42</v>
      </c>
      <c r="E20" s="106" t="s">
        <v>61</v>
      </c>
      <c r="F20" s="76">
        <f>SUM(Herren!U38)</f>
        <v>592.96</v>
      </c>
      <c r="G20" s="88">
        <f>SUM(Herren!W38)</f>
        <v>30</v>
      </c>
      <c r="H20" s="107">
        <f>SUM(Herren!X38)</f>
        <v>0</v>
      </c>
      <c r="I20" s="75">
        <f t="shared" si="0"/>
        <v>0</v>
      </c>
      <c r="J20" s="76">
        <f t="shared" si="1"/>
        <v>30</v>
      </c>
      <c r="K20" s="76">
        <f t="shared" si="2"/>
        <v>622.96</v>
      </c>
      <c r="L20" s="90">
        <v>17</v>
      </c>
    </row>
    <row r="21" spans="7:11" ht="12.75">
      <c r="G21" s="19"/>
      <c r="H21" s="19"/>
      <c r="K21" s="19"/>
    </row>
    <row r="22" spans="7:11" ht="12.75">
      <c r="G22" s="19"/>
      <c r="H22" s="19"/>
      <c r="K22" s="19"/>
    </row>
    <row r="23" spans="7:11" ht="12.75">
      <c r="G23" s="19"/>
      <c r="H23" s="19"/>
      <c r="K23" s="19"/>
    </row>
    <row r="24" spans="7:11" ht="12.75">
      <c r="G24" s="19"/>
      <c r="H24" s="19"/>
      <c r="K24" s="19"/>
    </row>
    <row r="25" spans="7:11" ht="12.75">
      <c r="G25" s="19"/>
      <c r="H25" s="19"/>
      <c r="K25" s="19"/>
    </row>
    <row r="26" spans="7:11" ht="12.75">
      <c r="G26" s="19"/>
      <c r="H26" s="19"/>
      <c r="K26" s="19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&amp;L3. Qualifikation&amp;CIngelheim&amp;R17.06.2006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M13" sqref="M13"/>
    </sheetView>
  </sheetViews>
  <sheetFormatPr defaultColWidth="11.421875" defaultRowHeight="12.75"/>
  <cols>
    <col min="1" max="1" width="4.28125" style="0" customWidth="1"/>
    <col min="2" max="2" width="13.421875" style="267" customWidth="1"/>
    <col min="3" max="3" width="12.57421875" style="267" customWidth="1"/>
    <col min="4" max="4" width="15.00390625" style="70" customWidth="1"/>
    <col min="5" max="5" width="5.00390625" style="104" customWidth="1"/>
    <col min="6" max="6" width="6.7109375" style="0" customWidth="1"/>
    <col min="7" max="7" width="7.7109375" style="0" customWidth="1"/>
    <col min="8" max="9" width="8.7109375" style="0" customWidth="1"/>
    <col min="10" max="10" width="7.7109375" style="0" customWidth="1"/>
  </cols>
  <sheetData>
    <row r="1" spans="1:10" ht="12.75">
      <c r="A1" s="81"/>
      <c r="B1" s="119" t="s">
        <v>0</v>
      </c>
      <c r="C1" s="119"/>
      <c r="D1" s="282"/>
      <c r="E1" s="67"/>
      <c r="F1" s="27" t="s">
        <v>1</v>
      </c>
      <c r="G1" s="27" t="s">
        <v>4</v>
      </c>
      <c r="H1" s="5" t="s">
        <v>1</v>
      </c>
      <c r="I1" s="5" t="s">
        <v>1</v>
      </c>
      <c r="J1" s="5"/>
    </row>
    <row r="2" spans="1:10" s="104" customFormat="1" ht="12.75">
      <c r="A2" s="87"/>
      <c r="B2" s="119" t="s">
        <v>54</v>
      </c>
      <c r="C2" s="119"/>
      <c r="D2" s="282" t="s">
        <v>9</v>
      </c>
      <c r="E2" s="67" t="s">
        <v>139</v>
      </c>
      <c r="F2" s="27" t="s">
        <v>18</v>
      </c>
      <c r="G2" s="27" t="s">
        <v>19</v>
      </c>
      <c r="H2" s="5"/>
      <c r="I2" s="103" t="s">
        <v>144</v>
      </c>
      <c r="J2" s="87" t="s">
        <v>138</v>
      </c>
    </row>
    <row r="3" spans="1:10" ht="12.75">
      <c r="A3" s="81"/>
      <c r="B3" s="118"/>
      <c r="C3" s="118"/>
      <c r="D3" s="30"/>
      <c r="E3" s="71"/>
      <c r="F3" s="6"/>
      <c r="G3" s="3"/>
      <c r="H3" s="4"/>
      <c r="I3" s="45"/>
      <c r="J3" s="81"/>
    </row>
    <row r="4" spans="1:10" ht="12.75">
      <c r="A4" s="100">
        <v>3</v>
      </c>
      <c r="B4" s="80" t="s">
        <v>75</v>
      </c>
      <c r="C4" s="80" t="s">
        <v>62</v>
      </c>
      <c r="D4" s="283" t="s">
        <v>76</v>
      </c>
      <c r="E4" s="105" t="s">
        <v>61</v>
      </c>
      <c r="F4" s="88">
        <f>SUM(Herren!W21)</f>
        <v>100</v>
      </c>
      <c r="G4" s="107">
        <f>SUM(Herren!X21)</f>
        <v>97.4</v>
      </c>
      <c r="H4" s="75">
        <f aca="true" t="shared" si="0" ref="H4:H20">SUM(G4*1.5)</f>
        <v>146.10000000000002</v>
      </c>
      <c r="I4" s="76">
        <f aca="true" t="shared" si="1" ref="I4:I20">SUM(F4+H4)</f>
        <v>246.10000000000002</v>
      </c>
      <c r="J4" s="90">
        <v>1</v>
      </c>
    </row>
    <row r="5" spans="1:10" ht="12.75">
      <c r="A5" s="100">
        <v>34</v>
      </c>
      <c r="B5" s="79" t="s">
        <v>96</v>
      </c>
      <c r="C5" s="80" t="s">
        <v>90</v>
      </c>
      <c r="D5" s="284" t="s">
        <v>49</v>
      </c>
      <c r="E5" s="106" t="s">
        <v>61</v>
      </c>
      <c r="F5" s="88">
        <f>SUM(Herren!W40)</f>
        <v>90</v>
      </c>
      <c r="G5" s="107">
        <f>SUM(Herren!X40)</f>
        <v>103.68</v>
      </c>
      <c r="H5" s="75">
        <f t="shared" si="0"/>
        <v>155.52</v>
      </c>
      <c r="I5" s="76">
        <f t="shared" si="1"/>
        <v>245.52</v>
      </c>
      <c r="J5" s="90">
        <v>2</v>
      </c>
    </row>
    <row r="6" spans="1:10" ht="12.75">
      <c r="A6" s="100">
        <v>13</v>
      </c>
      <c r="B6" s="117" t="s">
        <v>84</v>
      </c>
      <c r="C6" s="117" t="s">
        <v>85</v>
      </c>
      <c r="D6" s="259" t="s">
        <v>70</v>
      </c>
      <c r="E6" s="105" t="s">
        <v>61</v>
      </c>
      <c r="F6" s="88">
        <f>SUM(Herren!W26)</f>
        <v>95</v>
      </c>
      <c r="G6" s="89">
        <f>SUM(Herren!X26)</f>
        <v>99.18</v>
      </c>
      <c r="H6" s="75">
        <f t="shared" si="0"/>
        <v>148.77</v>
      </c>
      <c r="I6" s="76">
        <f t="shared" si="1"/>
        <v>243.77</v>
      </c>
      <c r="J6" s="90">
        <v>3</v>
      </c>
    </row>
    <row r="7" spans="1:10" ht="12.75">
      <c r="A7" s="100">
        <v>36</v>
      </c>
      <c r="B7" s="80" t="s">
        <v>121</v>
      </c>
      <c r="C7" s="80" t="s">
        <v>122</v>
      </c>
      <c r="D7" s="283" t="s">
        <v>49</v>
      </c>
      <c r="E7" s="106" t="s">
        <v>61</v>
      </c>
      <c r="F7" s="88">
        <f>SUM(Herren!W42)</f>
        <v>90</v>
      </c>
      <c r="G7" s="107">
        <f>SUM(Herren!X42)</f>
        <v>100.65</v>
      </c>
      <c r="H7" s="75">
        <f t="shared" si="0"/>
        <v>150.97500000000002</v>
      </c>
      <c r="I7" s="76">
        <f t="shared" si="1"/>
        <v>240.97500000000002</v>
      </c>
      <c r="J7" s="90">
        <v>4</v>
      </c>
    </row>
    <row r="8" spans="1:10" ht="12.75">
      <c r="A8" s="99">
        <v>4</v>
      </c>
      <c r="B8" s="79" t="s">
        <v>63</v>
      </c>
      <c r="C8" s="80" t="s">
        <v>64</v>
      </c>
      <c r="D8" s="284" t="s">
        <v>136</v>
      </c>
      <c r="E8" s="106" t="s">
        <v>61</v>
      </c>
      <c r="F8" s="88">
        <f>SUM(Herren!W22)</f>
        <v>100</v>
      </c>
      <c r="G8" s="107">
        <f>SUM(Herren!X22)</f>
        <v>91.46</v>
      </c>
      <c r="H8" s="75">
        <f t="shared" si="0"/>
        <v>137.19</v>
      </c>
      <c r="I8" s="76">
        <f t="shared" si="1"/>
        <v>237.19</v>
      </c>
      <c r="J8" s="90">
        <v>5</v>
      </c>
    </row>
    <row r="9" spans="1:10" ht="12.75">
      <c r="A9" s="99">
        <v>12</v>
      </c>
      <c r="B9" s="79" t="s">
        <v>59</v>
      </c>
      <c r="C9" s="80" t="s">
        <v>60</v>
      </c>
      <c r="D9" s="284" t="s">
        <v>49</v>
      </c>
      <c r="E9" s="105" t="s">
        <v>61</v>
      </c>
      <c r="F9" s="88">
        <f>SUM(Herren!W25)</f>
        <v>80</v>
      </c>
      <c r="G9" s="107">
        <f>SUM(Herren!X25)</f>
        <v>103.93</v>
      </c>
      <c r="H9" s="75">
        <f t="shared" si="0"/>
        <v>155.895</v>
      </c>
      <c r="I9" s="76">
        <f t="shared" si="1"/>
        <v>235.895</v>
      </c>
      <c r="J9" s="90">
        <v>6</v>
      </c>
    </row>
    <row r="10" spans="1:10" ht="12.75">
      <c r="A10" s="99">
        <v>35</v>
      </c>
      <c r="B10" s="80" t="s">
        <v>65</v>
      </c>
      <c r="C10" s="80" t="s">
        <v>66</v>
      </c>
      <c r="D10" s="284" t="s">
        <v>49</v>
      </c>
      <c r="E10" s="105" t="s">
        <v>61</v>
      </c>
      <c r="F10" s="88">
        <f>SUM(Herren!W41)</f>
        <v>90</v>
      </c>
      <c r="G10" s="107">
        <f>SUM(Herren!X41)</f>
        <v>96.51</v>
      </c>
      <c r="H10" s="75">
        <f t="shared" si="0"/>
        <v>144.76500000000001</v>
      </c>
      <c r="I10" s="76">
        <f t="shared" si="1"/>
        <v>234.76500000000001</v>
      </c>
      <c r="J10" s="90">
        <v>7</v>
      </c>
    </row>
    <row r="11" spans="1:10" ht="12.75">
      <c r="A11" s="99">
        <v>1</v>
      </c>
      <c r="B11" s="79" t="s">
        <v>82</v>
      </c>
      <c r="C11" s="80" t="s">
        <v>83</v>
      </c>
      <c r="D11" s="284" t="s">
        <v>39</v>
      </c>
      <c r="E11" s="105" t="s">
        <v>61</v>
      </c>
      <c r="F11" s="88">
        <f>SUM(Herren!W19)</f>
        <v>80</v>
      </c>
      <c r="G11" s="107">
        <f>SUM(Herren!X19)</f>
        <v>103.08</v>
      </c>
      <c r="H11" s="75">
        <f t="shared" si="0"/>
        <v>154.62</v>
      </c>
      <c r="I11" s="76">
        <f t="shared" si="1"/>
        <v>234.62</v>
      </c>
      <c r="J11" s="90">
        <v>8</v>
      </c>
    </row>
    <row r="12" spans="1:10" ht="12.75">
      <c r="A12" s="100">
        <v>24</v>
      </c>
      <c r="B12" s="79" t="s">
        <v>91</v>
      </c>
      <c r="C12" s="80" t="s">
        <v>92</v>
      </c>
      <c r="D12" s="284" t="s">
        <v>49</v>
      </c>
      <c r="E12" s="105" t="s">
        <v>61</v>
      </c>
      <c r="F12" s="88">
        <f>SUM(Herren!W33)</f>
        <v>95</v>
      </c>
      <c r="G12" s="107">
        <f>SUM(Herren!X33)</f>
        <v>90.45</v>
      </c>
      <c r="H12" s="75">
        <f t="shared" si="0"/>
        <v>135.675</v>
      </c>
      <c r="I12" s="76">
        <f t="shared" si="1"/>
        <v>230.675</v>
      </c>
      <c r="J12" s="90">
        <v>9</v>
      </c>
    </row>
    <row r="13" spans="1:10" ht="12.75">
      <c r="A13" s="100">
        <v>38</v>
      </c>
      <c r="B13" s="79" t="s">
        <v>100</v>
      </c>
      <c r="C13" s="80" t="s">
        <v>101</v>
      </c>
      <c r="D13" s="284" t="s">
        <v>69</v>
      </c>
      <c r="E13" s="106" t="s">
        <v>61</v>
      </c>
      <c r="F13" s="88">
        <f>SUM(Herren!W44)</f>
        <v>80</v>
      </c>
      <c r="G13" s="107">
        <f>SUM(Herren!X44)</f>
        <v>97.55</v>
      </c>
      <c r="H13" s="75">
        <f t="shared" si="0"/>
        <v>146.325</v>
      </c>
      <c r="I13" s="76">
        <f t="shared" si="1"/>
        <v>226.325</v>
      </c>
      <c r="J13" s="90">
        <v>10</v>
      </c>
    </row>
    <row r="14" spans="1:10" ht="12.75">
      <c r="A14" s="99">
        <v>27</v>
      </c>
      <c r="B14" s="79" t="s">
        <v>67</v>
      </c>
      <c r="C14" s="80" t="s">
        <v>68</v>
      </c>
      <c r="D14" s="284" t="s">
        <v>69</v>
      </c>
      <c r="E14" s="106" t="s">
        <v>61</v>
      </c>
      <c r="F14" s="88">
        <f>SUM(Herren!W36)</f>
        <v>80</v>
      </c>
      <c r="G14" s="107">
        <f>SUM(Herren!X36)</f>
        <v>86.62</v>
      </c>
      <c r="H14" s="75">
        <f t="shared" si="0"/>
        <v>129.93</v>
      </c>
      <c r="I14" s="76">
        <f t="shared" si="1"/>
        <v>209.93</v>
      </c>
      <c r="J14" s="90">
        <v>11</v>
      </c>
    </row>
    <row r="15" spans="1:10" ht="12.75">
      <c r="A15" s="99">
        <v>14</v>
      </c>
      <c r="B15" s="262" t="s">
        <v>173</v>
      </c>
      <c r="C15" s="261" t="s">
        <v>62</v>
      </c>
      <c r="D15" s="285" t="s">
        <v>136</v>
      </c>
      <c r="E15" s="100" t="s">
        <v>61</v>
      </c>
      <c r="F15" s="88">
        <f>SUM(Herren!W27)</f>
        <v>60</v>
      </c>
      <c r="G15" s="107">
        <f>SUM(Herren!X27)</f>
        <v>99.79</v>
      </c>
      <c r="H15" s="75">
        <f t="shared" si="0"/>
        <v>149.685</v>
      </c>
      <c r="I15" s="76">
        <f t="shared" si="1"/>
        <v>209.685</v>
      </c>
      <c r="J15" s="90">
        <v>12</v>
      </c>
    </row>
    <row r="16" spans="1:10" ht="12.75">
      <c r="A16" s="99">
        <v>37</v>
      </c>
      <c r="B16" s="79" t="s">
        <v>77</v>
      </c>
      <c r="C16" s="80" t="s">
        <v>78</v>
      </c>
      <c r="D16" s="284" t="s">
        <v>42</v>
      </c>
      <c r="E16" s="105" t="s">
        <v>61</v>
      </c>
      <c r="F16" s="88">
        <f>SUM(Herren!W43)</f>
        <v>80</v>
      </c>
      <c r="G16" s="107">
        <f>SUM(Herren!X43)</f>
        <v>79.81</v>
      </c>
      <c r="H16" s="75">
        <f t="shared" si="0"/>
        <v>119.715</v>
      </c>
      <c r="I16" s="76">
        <f t="shared" si="1"/>
        <v>199.715</v>
      </c>
      <c r="J16" s="90">
        <v>13</v>
      </c>
    </row>
    <row r="17" spans="1:10" ht="12.75">
      <c r="A17" s="99">
        <v>26</v>
      </c>
      <c r="B17" s="261" t="s">
        <v>106</v>
      </c>
      <c r="C17" s="261" t="s">
        <v>107</v>
      </c>
      <c r="D17" s="286" t="s">
        <v>108</v>
      </c>
      <c r="E17" s="108" t="s">
        <v>61</v>
      </c>
      <c r="F17" s="88">
        <f>SUM(Herren!W35)</f>
        <v>50</v>
      </c>
      <c r="G17" s="107">
        <f>SUM(Herren!X35)</f>
        <v>92.44</v>
      </c>
      <c r="H17" s="75">
        <f t="shared" si="0"/>
        <v>138.66</v>
      </c>
      <c r="I17" s="76">
        <f t="shared" si="1"/>
        <v>188.66</v>
      </c>
      <c r="J17" s="90">
        <v>14</v>
      </c>
    </row>
    <row r="18" spans="1:10" ht="12.75">
      <c r="A18" s="100">
        <v>39</v>
      </c>
      <c r="B18" s="79" t="s">
        <v>94</v>
      </c>
      <c r="C18" s="80" t="s">
        <v>95</v>
      </c>
      <c r="D18" s="284" t="s">
        <v>137</v>
      </c>
      <c r="E18" s="105" t="s">
        <v>61</v>
      </c>
      <c r="F18" s="88">
        <f>SUM(Herren!W45)</f>
        <v>90</v>
      </c>
      <c r="G18" s="107">
        <f>SUM(Herren!X45)</f>
        <v>56.72</v>
      </c>
      <c r="H18" s="75">
        <f t="shared" si="0"/>
        <v>85.08</v>
      </c>
      <c r="I18" s="76">
        <f t="shared" si="1"/>
        <v>175.07999999999998</v>
      </c>
      <c r="J18" s="90">
        <v>15</v>
      </c>
    </row>
    <row r="19" spans="1:10" ht="12.75">
      <c r="A19" s="99">
        <v>18</v>
      </c>
      <c r="B19" s="261" t="s">
        <v>115</v>
      </c>
      <c r="C19" s="261" t="s">
        <v>116</v>
      </c>
      <c r="D19" s="286" t="s">
        <v>28</v>
      </c>
      <c r="E19" s="108" t="s">
        <v>61</v>
      </c>
      <c r="F19" s="88">
        <f>SUM(Herren!W31)</f>
        <v>55</v>
      </c>
      <c r="G19" s="107">
        <f>SUM(Herren!X31)</f>
        <v>78.35</v>
      </c>
      <c r="H19" s="75">
        <f t="shared" si="0"/>
        <v>117.52499999999999</v>
      </c>
      <c r="I19" s="76">
        <f t="shared" si="1"/>
        <v>172.52499999999998</v>
      </c>
      <c r="J19" s="90">
        <v>16</v>
      </c>
    </row>
    <row r="20" spans="1:10" ht="12.75">
      <c r="A20" s="100">
        <v>29</v>
      </c>
      <c r="B20" s="116" t="s">
        <v>77</v>
      </c>
      <c r="C20" s="116" t="s">
        <v>93</v>
      </c>
      <c r="D20" s="82" t="s">
        <v>42</v>
      </c>
      <c r="E20" s="106" t="s">
        <v>61</v>
      </c>
      <c r="F20" s="88">
        <f>SUM(Herren!W38)</f>
        <v>30</v>
      </c>
      <c r="G20" s="107">
        <f>SUM(Herren!X38)</f>
        <v>0</v>
      </c>
      <c r="H20" s="75">
        <f t="shared" si="0"/>
        <v>0</v>
      </c>
      <c r="I20" s="76">
        <f t="shared" si="1"/>
        <v>30</v>
      </c>
      <c r="J20" s="90">
        <v>17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&amp;L3. Qualifikation&amp;CIngelheim&amp;R17.06.2006</oddHeader>
    <oddFooter>&amp;RMulti 2K.Herren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L7" sqref="L7"/>
    </sheetView>
  </sheetViews>
  <sheetFormatPr defaultColWidth="11.421875" defaultRowHeight="12.75"/>
  <cols>
    <col min="1" max="1" width="4.7109375" style="104" customWidth="1"/>
    <col min="2" max="2" width="10.28125" style="267" customWidth="1"/>
    <col min="3" max="3" width="10.140625" style="267" customWidth="1"/>
    <col min="4" max="4" width="10.7109375" style="267" customWidth="1"/>
    <col min="5" max="5" width="6.00390625" style="104" customWidth="1"/>
    <col min="6" max="6" width="5.57421875" style="0" customWidth="1"/>
    <col min="7" max="7" width="8.00390625" style="112" customWidth="1"/>
    <col min="8" max="8" width="7.421875" style="0" customWidth="1"/>
    <col min="9" max="9" width="7.8515625" style="0" customWidth="1"/>
    <col min="10" max="10" width="5.7109375" style="260" customWidth="1"/>
  </cols>
  <sheetData>
    <row r="1" spans="1:10" ht="12.75">
      <c r="A1" s="87"/>
      <c r="B1" s="118" t="s">
        <v>0</v>
      </c>
      <c r="C1" s="118"/>
      <c r="D1" s="118"/>
      <c r="E1" s="71"/>
      <c r="F1" s="27" t="s">
        <v>1</v>
      </c>
      <c r="G1" s="109" t="s">
        <v>4</v>
      </c>
      <c r="H1" s="5" t="s">
        <v>1</v>
      </c>
      <c r="I1" s="5" t="s">
        <v>1</v>
      </c>
      <c r="J1" s="78"/>
    </row>
    <row r="2" spans="1:10" s="104" customFormat="1" ht="12.75">
      <c r="A2" s="87"/>
      <c r="B2" s="41" t="s">
        <v>7</v>
      </c>
      <c r="C2" s="118" t="s">
        <v>8</v>
      </c>
      <c r="D2" s="118" t="s">
        <v>9</v>
      </c>
      <c r="E2" s="71" t="s">
        <v>139</v>
      </c>
      <c r="F2" s="34" t="s">
        <v>18</v>
      </c>
      <c r="G2" s="113" t="s">
        <v>19</v>
      </c>
      <c r="H2" s="40"/>
      <c r="I2" s="114" t="s">
        <v>20</v>
      </c>
      <c r="J2" s="78" t="s">
        <v>138</v>
      </c>
    </row>
    <row r="3" spans="1:10" ht="12.75">
      <c r="A3" s="87"/>
      <c r="B3" s="118"/>
      <c r="C3" s="118"/>
      <c r="D3" s="118"/>
      <c r="E3" s="71"/>
      <c r="F3" s="6"/>
      <c r="G3" s="110"/>
      <c r="H3" s="4"/>
      <c r="I3" s="45"/>
      <c r="J3" s="78"/>
    </row>
    <row r="4" spans="1:10" ht="12.75">
      <c r="A4" s="99">
        <v>52</v>
      </c>
      <c r="B4" s="266" t="s">
        <v>32</v>
      </c>
      <c r="C4" s="265" t="s">
        <v>33</v>
      </c>
      <c r="D4" s="265" t="s">
        <v>136</v>
      </c>
      <c r="E4" s="99" t="s">
        <v>25</v>
      </c>
      <c r="F4" s="74">
        <f>SUM(Damen!P11)</f>
        <v>75</v>
      </c>
      <c r="G4" s="111">
        <f>SUM(Damen!Q11)</f>
        <v>85.65</v>
      </c>
      <c r="H4" s="75">
        <f aca="true" t="shared" si="0" ref="H4:H13">SUM(G4*1.5)</f>
        <v>128.47500000000002</v>
      </c>
      <c r="I4" s="76">
        <f aca="true" t="shared" si="1" ref="I4:I13">F4+H4</f>
        <v>203.47500000000002</v>
      </c>
      <c r="J4" s="78">
        <v>1</v>
      </c>
    </row>
    <row r="5" spans="1:10" ht="12.75">
      <c r="A5" s="100">
        <v>64</v>
      </c>
      <c r="B5" s="261" t="s">
        <v>135</v>
      </c>
      <c r="C5" s="261" t="s">
        <v>23</v>
      </c>
      <c r="D5" s="261" t="s">
        <v>24</v>
      </c>
      <c r="E5" s="108" t="s">
        <v>25</v>
      </c>
      <c r="F5" s="74">
        <f>SUM(Damen!P16)</f>
        <v>75</v>
      </c>
      <c r="G5" s="111">
        <f>SUM(Damen!Q16)</f>
        <v>78.76</v>
      </c>
      <c r="H5" s="75">
        <f t="shared" si="0"/>
        <v>118.14000000000001</v>
      </c>
      <c r="I5" s="76">
        <f t="shared" si="1"/>
        <v>193.14000000000001</v>
      </c>
      <c r="J5" s="78">
        <v>2</v>
      </c>
    </row>
    <row r="6" spans="1:10" ht="12.75">
      <c r="A6" s="100">
        <v>59</v>
      </c>
      <c r="B6" s="261" t="s">
        <v>40</v>
      </c>
      <c r="C6" s="261" t="s">
        <v>213</v>
      </c>
      <c r="D6" s="261" t="s">
        <v>24</v>
      </c>
      <c r="E6" s="106" t="s">
        <v>25</v>
      </c>
      <c r="F6" s="74">
        <f>SUM(Damen!P18)</f>
        <v>75</v>
      </c>
      <c r="G6" s="111">
        <f>SUM(Damen!Q18)</f>
        <v>74.69</v>
      </c>
      <c r="H6" s="75">
        <f t="shared" si="0"/>
        <v>112.035</v>
      </c>
      <c r="I6" s="76">
        <f t="shared" si="1"/>
        <v>187.035</v>
      </c>
      <c r="J6" s="78">
        <v>3</v>
      </c>
    </row>
    <row r="7" spans="1:10" ht="12.75">
      <c r="A7" s="99">
        <v>51</v>
      </c>
      <c r="B7" s="265" t="s">
        <v>22</v>
      </c>
      <c r="C7" s="265" t="s">
        <v>23</v>
      </c>
      <c r="D7" s="265" t="s">
        <v>24</v>
      </c>
      <c r="E7" s="99" t="s">
        <v>25</v>
      </c>
      <c r="F7" s="74">
        <f>SUM(Damen!P10)</f>
        <v>90</v>
      </c>
      <c r="G7" s="111">
        <f>SUM(Damen!Q10)</f>
        <v>63.78</v>
      </c>
      <c r="H7" s="75">
        <f t="shared" si="0"/>
        <v>95.67</v>
      </c>
      <c r="I7" s="76">
        <f t="shared" si="1"/>
        <v>185.67000000000002</v>
      </c>
      <c r="J7" s="78">
        <v>4</v>
      </c>
    </row>
    <row r="8" spans="1:10" ht="12.75">
      <c r="A8" s="100">
        <v>65</v>
      </c>
      <c r="B8" s="266" t="s">
        <v>30</v>
      </c>
      <c r="C8" s="265" t="s">
        <v>31</v>
      </c>
      <c r="D8" s="265" t="s">
        <v>24</v>
      </c>
      <c r="E8" s="99" t="s">
        <v>25</v>
      </c>
      <c r="F8" s="74">
        <f>SUM(Damen!P17)</f>
        <v>65</v>
      </c>
      <c r="G8" s="111">
        <f>SUM(Damen!Q17)</f>
        <v>76.93</v>
      </c>
      <c r="H8" s="75">
        <f t="shared" si="0"/>
        <v>115.39500000000001</v>
      </c>
      <c r="I8" s="76">
        <f t="shared" si="1"/>
        <v>180.395</v>
      </c>
      <c r="J8" s="78">
        <v>5</v>
      </c>
    </row>
    <row r="9" spans="1:10" ht="12.75">
      <c r="A9" s="99">
        <v>63</v>
      </c>
      <c r="B9" s="266" t="s">
        <v>34</v>
      </c>
      <c r="C9" s="265" t="s">
        <v>35</v>
      </c>
      <c r="D9" s="265" t="s">
        <v>24</v>
      </c>
      <c r="E9" s="99" t="s">
        <v>25</v>
      </c>
      <c r="F9" s="74">
        <f>SUM(Damen!P15)</f>
        <v>55</v>
      </c>
      <c r="G9" s="111">
        <f>SUM(Damen!Q15)</f>
        <v>75.74</v>
      </c>
      <c r="H9" s="75">
        <f t="shared" si="0"/>
        <v>113.60999999999999</v>
      </c>
      <c r="I9" s="76">
        <f t="shared" si="1"/>
        <v>168.60999999999999</v>
      </c>
      <c r="J9" s="78">
        <v>6</v>
      </c>
    </row>
    <row r="10" spans="1:10" ht="12.75">
      <c r="A10" s="99">
        <v>56</v>
      </c>
      <c r="B10" s="261" t="s">
        <v>149</v>
      </c>
      <c r="C10" s="261" t="s">
        <v>150</v>
      </c>
      <c r="D10" s="261" t="s">
        <v>125</v>
      </c>
      <c r="E10" s="108" t="s">
        <v>25</v>
      </c>
      <c r="F10" s="74">
        <f>SUM(Damen!P14)</f>
        <v>75</v>
      </c>
      <c r="G10" s="111">
        <f>SUM(Damen!Q14)</f>
        <v>61.07</v>
      </c>
      <c r="H10" s="75">
        <f t="shared" si="0"/>
        <v>91.605</v>
      </c>
      <c r="I10" s="76">
        <f t="shared" si="1"/>
        <v>166.60500000000002</v>
      </c>
      <c r="J10" s="78">
        <v>7</v>
      </c>
    </row>
    <row r="11" spans="1:10" ht="12.75">
      <c r="A11" s="99">
        <v>62</v>
      </c>
      <c r="B11" s="266" t="s">
        <v>26</v>
      </c>
      <c r="C11" s="265" t="s">
        <v>27</v>
      </c>
      <c r="D11" s="265" t="s">
        <v>28</v>
      </c>
      <c r="E11" s="99" t="s">
        <v>36</v>
      </c>
      <c r="F11" s="74">
        <f>SUM(Damen!P7)</f>
        <v>50</v>
      </c>
      <c r="G11" s="111">
        <f>SUM(Damen!Q7)</f>
        <v>68.8</v>
      </c>
      <c r="H11" s="75">
        <f t="shared" si="0"/>
        <v>103.19999999999999</v>
      </c>
      <c r="I11" s="76">
        <f t="shared" si="1"/>
        <v>153.2</v>
      </c>
      <c r="J11" s="78">
        <v>8</v>
      </c>
    </row>
    <row r="12" spans="1:10" ht="12.75">
      <c r="A12" s="100">
        <v>68</v>
      </c>
      <c r="B12" s="261" t="s">
        <v>133</v>
      </c>
      <c r="C12" s="261" t="s">
        <v>134</v>
      </c>
      <c r="D12" s="261" t="s">
        <v>42</v>
      </c>
      <c r="E12" s="108" t="s">
        <v>25</v>
      </c>
      <c r="F12" s="74">
        <f>SUM(Damen!P19)</f>
        <v>50</v>
      </c>
      <c r="G12" s="111">
        <f>SUM(Damen!Q19)</f>
        <v>66.56</v>
      </c>
      <c r="H12" s="75">
        <f t="shared" si="0"/>
        <v>99.84</v>
      </c>
      <c r="I12" s="76">
        <f t="shared" si="1"/>
        <v>149.84</v>
      </c>
      <c r="J12" s="78">
        <v>9</v>
      </c>
    </row>
    <row r="13" spans="1:10" ht="12.75">
      <c r="A13" s="100">
        <v>53</v>
      </c>
      <c r="B13" s="265" t="s">
        <v>37</v>
      </c>
      <c r="C13" s="265" t="s">
        <v>38</v>
      </c>
      <c r="D13" s="265" t="s">
        <v>39</v>
      </c>
      <c r="E13" s="99" t="s">
        <v>25</v>
      </c>
      <c r="F13" s="74">
        <f>SUM(Damen!P12)</f>
        <v>25</v>
      </c>
      <c r="G13" s="111">
        <f>SUM(Damen!Q12)</f>
        <v>0</v>
      </c>
      <c r="H13" s="75">
        <f t="shared" si="0"/>
        <v>0</v>
      </c>
      <c r="I13" s="76">
        <f t="shared" si="1"/>
        <v>25</v>
      </c>
      <c r="J13" s="78">
        <v>10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&amp;L3. Qualifikation&amp;CIngelheim&amp;R17.06.2006</oddHeader>
    <oddFooter>&amp;RMulti 2K.Damen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K21" sqref="K21"/>
    </sheetView>
  </sheetViews>
  <sheetFormatPr defaultColWidth="11.421875" defaultRowHeight="12.75"/>
  <cols>
    <col min="1" max="1" width="17.57421875" style="211" customWidth="1"/>
    <col min="2" max="2" width="16.57421875" style="211" customWidth="1"/>
    <col min="3" max="3" width="8.8515625" style="183" customWidth="1"/>
    <col min="4" max="4" width="4.7109375" style="186" customWidth="1"/>
    <col min="5" max="5" width="8.57421875" style="187" customWidth="1"/>
    <col min="6" max="6" width="7.57421875" style="185" customWidth="1"/>
    <col min="7" max="7" width="5.421875" style="186" customWidth="1"/>
    <col min="8" max="8" width="9.57421875" style="187" customWidth="1"/>
    <col min="9" max="9" width="7.57421875" style="185" customWidth="1"/>
    <col min="10" max="10" width="5.140625" style="186" customWidth="1"/>
    <col min="11" max="11" width="8.7109375" style="187" customWidth="1"/>
    <col min="12" max="12" width="0" style="185" hidden="1" customWidth="1"/>
    <col min="13" max="13" width="0" style="188" hidden="1" customWidth="1"/>
    <col min="14" max="14" width="0" style="185" hidden="1" customWidth="1"/>
    <col min="15" max="15" width="0" style="189" hidden="1" customWidth="1"/>
    <col min="16" max="17" width="0" style="190" hidden="1" customWidth="1"/>
    <col min="18" max="18" width="0" style="191" hidden="1" customWidth="1"/>
    <col min="19" max="19" width="9.00390625" style="212" customWidth="1"/>
    <col min="20" max="20" width="5.421875" style="212" customWidth="1"/>
    <col min="21" max="16384" width="10.00390625" style="210" customWidth="1"/>
  </cols>
  <sheetData>
    <row r="1" spans="1:20" s="181" customFormat="1" ht="15.75" customHeight="1">
      <c r="A1" s="176" t="s">
        <v>174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  <c r="M1" s="178"/>
      <c r="N1" s="177"/>
      <c r="O1" s="179"/>
      <c r="P1" s="177"/>
      <c r="Q1" s="177"/>
      <c r="R1" s="179"/>
      <c r="S1" s="180"/>
      <c r="T1" s="180"/>
    </row>
    <row r="2" spans="1:20" s="193" customFormat="1" ht="18.75" customHeight="1">
      <c r="A2" s="182"/>
      <c r="B2" s="182"/>
      <c r="C2" s="183"/>
      <c r="D2" s="184"/>
      <c r="E2" s="184"/>
      <c r="F2" s="184"/>
      <c r="G2" s="184"/>
      <c r="H2" s="184"/>
      <c r="I2" s="185"/>
      <c r="J2" s="186"/>
      <c r="K2" s="187"/>
      <c r="L2" s="185"/>
      <c r="M2" s="188"/>
      <c r="N2" s="185"/>
      <c r="O2" s="189"/>
      <c r="P2" s="190"/>
      <c r="Q2" s="190"/>
      <c r="R2" s="191"/>
      <c r="S2" s="192"/>
      <c r="T2" s="192"/>
    </row>
    <row r="3" spans="1:20" s="204" customFormat="1" ht="19.5" customHeight="1">
      <c r="A3" s="194" t="s">
        <v>7</v>
      </c>
      <c r="B3" s="194" t="s">
        <v>175</v>
      </c>
      <c r="C3" s="195" t="s">
        <v>176</v>
      </c>
      <c r="D3" s="196" t="s">
        <v>138</v>
      </c>
      <c r="E3" s="197" t="s">
        <v>177</v>
      </c>
      <c r="F3" s="198" t="s">
        <v>178</v>
      </c>
      <c r="G3" s="196" t="s">
        <v>138</v>
      </c>
      <c r="H3" s="197" t="s">
        <v>179</v>
      </c>
      <c r="I3" s="198" t="s">
        <v>180</v>
      </c>
      <c r="J3" s="196" t="s">
        <v>138</v>
      </c>
      <c r="K3" s="197" t="s">
        <v>181</v>
      </c>
      <c r="L3" s="199" t="s">
        <v>182</v>
      </c>
      <c r="M3" s="200" t="s">
        <v>183</v>
      </c>
      <c r="N3" s="199" t="s">
        <v>184</v>
      </c>
      <c r="O3" s="201" t="s">
        <v>185</v>
      </c>
      <c r="P3" s="191"/>
      <c r="Q3" s="191"/>
      <c r="R3" s="191"/>
      <c r="S3" s="202" t="s">
        <v>186</v>
      </c>
      <c r="T3" s="203" t="s">
        <v>138</v>
      </c>
    </row>
    <row r="4" spans="1:20" s="204" customFormat="1" ht="12.75">
      <c r="A4" s="194"/>
      <c r="B4" s="194"/>
      <c r="C4" s="195"/>
      <c r="D4" s="196"/>
      <c r="E4" s="197"/>
      <c r="F4" s="198"/>
      <c r="G4" s="196"/>
      <c r="H4" s="197"/>
      <c r="I4" s="205"/>
      <c r="J4" s="196"/>
      <c r="K4" s="197"/>
      <c r="L4" s="199"/>
      <c r="M4" s="200"/>
      <c r="N4" s="199"/>
      <c r="O4" s="201"/>
      <c r="P4" s="191"/>
      <c r="Q4" s="191"/>
      <c r="R4" s="191"/>
      <c r="S4" s="287" t="s">
        <v>187</v>
      </c>
      <c r="T4" s="287"/>
    </row>
    <row r="5" spans="1:20" s="208" customFormat="1" ht="19.5" customHeight="1">
      <c r="A5" s="194" t="s">
        <v>192</v>
      </c>
      <c r="B5" s="194" t="s">
        <v>136</v>
      </c>
      <c r="C5" s="195">
        <v>455.655</v>
      </c>
      <c r="D5" s="196">
        <v>2</v>
      </c>
      <c r="E5" s="206">
        <f aca="true" t="shared" si="0" ref="E5:E16">C5/100-D5</f>
        <v>2.5565499999999997</v>
      </c>
      <c r="F5" s="199">
        <v>447.3</v>
      </c>
      <c r="G5" s="196">
        <v>4</v>
      </c>
      <c r="H5" s="206">
        <f aca="true" t="shared" si="1" ref="H5:H16">F5/100-G5</f>
        <v>0.47299999999999986</v>
      </c>
      <c r="I5" s="199">
        <f>SUM(Herren!N11)</f>
        <v>474.04999999999995</v>
      </c>
      <c r="J5" s="196">
        <v>1</v>
      </c>
      <c r="K5" s="197">
        <f aca="true" t="shared" si="2" ref="K5:K16">I5/100-J5</f>
        <v>3.7405</v>
      </c>
      <c r="L5" s="199"/>
      <c r="M5" s="200"/>
      <c r="N5" s="199"/>
      <c r="O5" s="201"/>
      <c r="P5" s="190"/>
      <c r="Q5" s="190"/>
      <c r="R5" s="191"/>
      <c r="S5" s="207">
        <f aca="true" t="shared" si="3" ref="S5:S16">E5+H5+K5-MIN(E5,H5,K5)</f>
        <v>6.29705</v>
      </c>
      <c r="T5" s="203">
        <v>1</v>
      </c>
    </row>
    <row r="6" spans="1:20" s="208" customFormat="1" ht="19.5" customHeight="1">
      <c r="A6" s="194" t="s">
        <v>193</v>
      </c>
      <c r="B6" s="194" t="s">
        <v>194</v>
      </c>
      <c r="C6" s="195">
        <v>410.765</v>
      </c>
      <c r="D6" s="196">
        <v>8</v>
      </c>
      <c r="E6" s="206">
        <f t="shared" si="0"/>
        <v>-3.8923500000000004</v>
      </c>
      <c r="F6" s="199">
        <v>451.77</v>
      </c>
      <c r="G6" s="196">
        <v>2</v>
      </c>
      <c r="H6" s="206">
        <f t="shared" si="1"/>
        <v>2.5176999999999996</v>
      </c>
      <c r="I6" s="199">
        <f>SUM(Herren!N14)</f>
        <v>453.28000000000003</v>
      </c>
      <c r="J6" s="196">
        <v>2</v>
      </c>
      <c r="K6" s="197">
        <f t="shared" si="2"/>
        <v>2.5328</v>
      </c>
      <c r="L6" s="199"/>
      <c r="M6" s="200"/>
      <c r="N6" s="199"/>
      <c r="O6" s="201"/>
      <c r="P6" s="190"/>
      <c r="Q6" s="190"/>
      <c r="R6" s="191"/>
      <c r="S6" s="207">
        <f t="shared" si="3"/>
        <v>5.0504999999999995</v>
      </c>
      <c r="T6" s="203">
        <v>2</v>
      </c>
    </row>
    <row r="7" spans="1:20" s="208" customFormat="1" ht="19.5" customHeight="1">
      <c r="A7" s="194" t="s">
        <v>188</v>
      </c>
      <c r="B7" s="194" t="s">
        <v>189</v>
      </c>
      <c r="C7" s="195">
        <v>470.775</v>
      </c>
      <c r="D7" s="196">
        <v>1</v>
      </c>
      <c r="E7" s="206">
        <f t="shared" si="0"/>
        <v>3.70775</v>
      </c>
      <c r="F7" s="199">
        <v>444.265</v>
      </c>
      <c r="G7" s="196">
        <v>5</v>
      </c>
      <c r="H7" s="206">
        <f t="shared" si="1"/>
        <v>-0.5573500000000005</v>
      </c>
      <c r="I7" s="199"/>
      <c r="J7" s="196">
        <v>12</v>
      </c>
      <c r="K7" s="197">
        <f t="shared" si="2"/>
        <v>-12</v>
      </c>
      <c r="L7" s="199"/>
      <c r="M7" s="200"/>
      <c r="N7" s="199"/>
      <c r="O7" s="201"/>
      <c r="P7" s="190"/>
      <c r="Q7" s="190"/>
      <c r="R7" s="191"/>
      <c r="S7" s="207">
        <f t="shared" si="3"/>
        <v>3.1503999999999994</v>
      </c>
      <c r="T7" s="203">
        <v>3</v>
      </c>
    </row>
    <row r="8" spans="1:20" s="208" customFormat="1" ht="19.5" customHeight="1">
      <c r="A8" s="194" t="s">
        <v>195</v>
      </c>
      <c r="B8" s="194" t="s">
        <v>196</v>
      </c>
      <c r="C8" s="195">
        <v>443.075</v>
      </c>
      <c r="D8" s="196">
        <v>3</v>
      </c>
      <c r="E8" s="206">
        <f t="shared" si="0"/>
        <v>1.4307499999999997</v>
      </c>
      <c r="F8" s="199">
        <v>450.435</v>
      </c>
      <c r="G8" s="196">
        <v>3</v>
      </c>
      <c r="H8" s="206">
        <f t="shared" si="1"/>
        <v>1.5043499999999996</v>
      </c>
      <c r="I8" s="199">
        <f>SUM(Herren!N15)</f>
        <v>447.355</v>
      </c>
      <c r="J8" s="196">
        <v>3</v>
      </c>
      <c r="K8" s="197">
        <f t="shared" si="2"/>
        <v>1.4735500000000004</v>
      </c>
      <c r="L8" s="199"/>
      <c r="M8" s="200"/>
      <c r="N8" s="199"/>
      <c r="O8" s="201"/>
      <c r="P8" s="190"/>
      <c r="Q8" s="190"/>
      <c r="R8" s="191"/>
      <c r="S8" s="207">
        <f t="shared" si="3"/>
        <v>2.9779</v>
      </c>
      <c r="T8" s="203">
        <v>4</v>
      </c>
    </row>
    <row r="9" spans="1:20" s="208" customFormat="1" ht="19.5" customHeight="1">
      <c r="A9" s="194" t="s">
        <v>190</v>
      </c>
      <c r="B9" s="194" t="s">
        <v>191</v>
      </c>
      <c r="C9" s="195">
        <v>386.985</v>
      </c>
      <c r="D9" s="196">
        <v>9</v>
      </c>
      <c r="E9" s="206">
        <f t="shared" si="0"/>
        <v>-5.13015</v>
      </c>
      <c r="F9" s="199">
        <v>461.55</v>
      </c>
      <c r="G9" s="196">
        <v>1</v>
      </c>
      <c r="H9" s="206">
        <f t="shared" si="1"/>
        <v>3.6155</v>
      </c>
      <c r="I9" s="199">
        <f>SUM(Herren!N9)</f>
        <v>433.81500000000005</v>
      </c>
      <c r="J9" s="196">
        <v>7</v>
      </c>
      <c r="K9" s="197">
        <f t="shared" si="2"/>
        <v>-2.6618499999999994</v>
      </c>
      <c r="L9" s="199"/>
      <c r="M9" s="200"/>
      <c r="N9" s="199"/>
      <c r="O9" s="201"/>
      <c r="P9" s="190"/>
      <c r="Q9" s="190"/>
      <c r="R9" s="191"/>
      <c r="S9" s="207">
        <f t="shared" si="3"/>
        <v>0.9536500000000006</v>
      </c>
      <c r="T9" s="203">
        <v>5</v>
      </c>
    </row>
    <row r="10" spans="1:20" s="208" customFormat="1" ht="19.5" customHeight="1">
      <c r="A10" s="194" t="s">
        <v>197</v>
      </c>
      <c r="B10" s="194" t="s">
        <v>198</v>
      </c>
      <c r="C10" s="195">
        <v>438.605</v>
      </c>
      <c r="D10" s="196">
        <v>4</v>
      </c>
      <c r="E10" s="206">
        <f t="shared" si="0"/>
        <v>0.38605</v>
      </c>
      <c r="F10" s="199">
        <v>432.09</v>
      </c>
      <c r="G10" s="196">
        <v>6</v>
      </c>
      <c r="H10" s="206">
        <f t="shared" si="1"/>
        <v>-1.6791</v>
      </c>
      <c r="I10" s="199">
        <f>SUM(Herren!N16)</f>
        <v>374.54999999999995</v>
      </c>
      <c r="J10" s="196">
        <v>9</v>
      </c>
      <c r="K10" s="197">
        <f t="shared" si="2"/>
        <v>-5.2545</v>
      </c>
      <c r="L10" s="199"/>
      <c r="M10" s="200"/>
      <c r="N10" s="199"/>
      <c r="O10" s="201"/>
      <c r="P10" s="190"/>
      <c r="Q10" s="190"/>
      <c r="R10" s="191"/>
      <c r="S10" s="207">
        <f t="shared" si="3"/>
        <v>-1.29305</v>
      </c>
      <c r="T10" s="203">
        <v>6</v>
      </c>
    </row>
    <row r="11" spans="1:20" s="208" customFormat="1" ht="19.5" customHeight="1">
      <c r="A11" s="194" t="s">
        <v>199</v>
      </c>
      <c r="B11" s="194" t="s">
        <v>196</v>
      </c>
      <c r="C11" s="195">
        <v>438.56</v>
      </c>
      <c r="D11" s="196">
        <v>5</v>
      </c>
      <c r="E11" s="206">
        <f t="shared" si="0"/>
        <v>-0.6143999999999998</v>
      </c>
      <c r="F11" s="199">
        <v>417.285</v>
      </c>
      <c r="G11" s="196">
        <v>9</v>
      </c>
      <c r="H11" s="206">
        <f t="shared" si="1"/>
        <v>-4.82715</v>
      </c>
      <c r="I11" s="199">
        <f>SUM(Herren!N10)</f>
        <v>435.07</v>
      </c>
      <c r="J11" s="196">
        <v>6</v>
      </c>
      <c r="K11" s="197">
        <f t="shared" si="2"/>
        <v>-1.6493000000000002</v>
      </c>
      <c r="L11" s="199"/>
      <c r="M11" s="200"/>
      <c r="N11" s="199"/>
      <c r="O11" s="201"/>
      <c r="P11" s="190"/>
      <c r="Q11" s="190"/>
      <c r="R11" s="191"/>
      <c r="S11" s="207">
        <f t="shared" si="3"/>
        <v>-2.2637</v>
      </c>
      <c r="T11" s="203">
        <v>7</v>
      </c>
    </row>
    <row r="12" spans="1:20" ht="19.5" customHeight="1">
      <c r="A12" s="209" t="s">
        <v>200</v>
      </c>
      <c r="B12" s="209" t="s">
        <v>136</v>
      </c>
      <c r="C12" s="195">
        <v>417.49</v>
      </c>
      <c r="D12" s="196">
        <v>6</v>
      </c>
      <c r="E12" s="206">
        <f t="shared" si="0"/>
        <v>-1.8251</v>
      </c>
      <c r="F12" s="199">
        <v>424.95</v>
      </c>
      <c r="G12" s="196">
        <v>8</v>
      </c>
      <c r="H12" s="206">
        <f t="shared" si="1"/>
        <v>-3.7504999999999997</v>
      </c>
      <c r="I12" s="199">
        <f>SUM(Herren!N12)</f>
        <v>436.43</v>
      </c>
      <c r="J12" s="196">
        <v>5</v>
      </c>
      <c r="K12" s="197">
        <f t="shared" si="2"/>
        <v>-0.6356999999999999</v>
      </c>
      <c r="L12" s="199"/>
      <c r="M12" s="200"/>
      <c r="N12" s="199"/>
      <c r="O12" s="201"/>
      <c r="S12" s="207">
        <f t="shared" si="3"/>
        <v>-2.4608</v>
      </c>
      <c r="T12" s="203">
        <v>8</v>
      </c>
    </row>
    <row r="13" spans="1:20" ht="19.5" customHeight="1">
      <c r="A13" s="209" t="s">
        <v>202</v>
      </c>
      <c r="B13" s="209" t="s">
        <v>189</v>
      </c>
      <c r="C13" s="195">
        <v>414.82</v>
      </c>
      <c r="D13" s="196">
        <v>7</v>
      </c>
      <c r="E13" s="206">
        <f t="shared" si="0"/>
        <v>-2.8518</v>
      </c>
      <c r="F13" s="199">
        <v>409.905</v>
      </c>
      <c r="G13" s="196">
        <v>10</v>
      </c>
      <c r="H13" s="206">
        <f t="shared" si="1"/>
        <v>-5.90095</v>
      </c>
      <c r="I13" s="199">
        <f>SUM(Herren!N6)</f>
        <v>438.47</v>
      </c>
      <c r="J13" s="196">
        <v>4</v>
      </c>
      <c r="K13" s="197">
        <f t="shared" si="2"/>
        <v>0.3847000000000005</v>
      </c>
      <c r="L13" s="199"/>
      <c r="M13" s="200"/>
      <c r="N13" s="199"/>
      <c r="O13" s="201"/>
      <c r="S13" s="207">
        <f t="shared" si="3"/>
        <v>-2.4670999999999985</v>
      </c>
      <c r="T13" s="203">
        <v>9</v>
      </c>
    </row>
    <row r="14" spans="1:20" s="208" customFormat="1" ht="19.5" customHeight="1">
      <c r="A14" s="194" t="s">
        <v>201</v>
      </c>
      <c r="B14" s="194" t="s">
        <v>136</v>
      </c>
      <c r="C14" s="195">
        <v>376.715</v>
      </c>
      <c r="D14" s="196">
        <v>10</v>
      </c>
      <c r="E14" s="206">
        <f t="shared" si="0"/>
        <v>-6.232850000000001</v>
      </c>
      <c r="F14" s="199">
        <v>431.09</v>
      </c>
      <c r="G14" s="196">
        <v>7</v>
      </c>
      <c r="H14" s="206">
        <f t="shared" si="1"/>
        <v>-2.6891</v>
      </c>
      <c r="I14" s="199">
        <f>SUM(Herren!N18)</f>
        <v>415.435</v>
      </c>
      <c r="J14" s="196">
        <v>8</v>
      </c>
      <c r="K14" s="197">
        <f t="shared" si="2"/>
        <v>-3.84565</v>
      </c>
      <c r="L14" s="199"/>
      <c r="M14" s="200"/>
      <c r="N14" s="199"/>
      <c r="O14" s="201"/>
      <c r="P14" s="190"/>
      <c r="Q14" s="190"/>
      <c r="R14" s="191"/>
      <c r="S14" s="207">
        <f t="shared" si="3"/>
        <v>-6.534750000000001</v>
      </c>
      <c r="T14" s="203">
        <v>10</v>
      </c>
    </row>
    <row r="15" spans="1:20" s="208" customFormat="1" ht="19.5" customHeight="1">
      <c r="A15" s="194" t="s">
        <v>203</v>
      </c>
      <c r="B15" s="194" t="s">
        <v>204</v>
      </c>
      <c r="C15" s="195">
        <v>331.995</v>
      </c>
      <c r="D15" s="196">
        <v>11</v>
      </c>
      <c r="E15" s="206">
        <f t="shared" si="0"/>
        <v>-7.68005</v>
      </c>
      <c r="F15" s="199">
        <v>352.98</v>
      </c>
      <c r="G15" s="196">
        <v>11</v>
      </c>
      <c r="H15" s="206">
        <f t="shared" si="1"/>
        <v>-7.4702</v>
      </c>
      <c r="I15" s="199">
        <f>SUM(Herren!N13)</f>
        <v>340.255</v>
      </c>
      <c r="J15" s="196">
        <v>10</v>
      </c>
      <c r="K15" s="197">
        <f t="shared" si="2"/>
        <v>-6.59745</v>
      </c>
      <c r="L15" s="199"/>
      <c r="M15" s="200"/>
      <c r="N15" s="199"/>
      <c r="O15" s="201"/>
      <c r="P15" s="190"/>
      <c r="Q15" s="190"/>
      <c r="R15" s="191"/>
      <c r="S15" s="207">
        <f t="shared" si="3"/>
        <v>-14.067650000000002</v>
      </c>
      <c r="T15" s="203">
        <v>11</v>
      </c>
    </row>
    <row r="16" spans="1:20" s="208" customFormat="1" ht="19.5" customHeight="1">
      <c r="A16" s="194" t="s">
        <v>205</v>
      </c>
      <c r="B16" s="194" t="s">
        <v>204</v>
      </c>
      <c r="C16" s="195">
        <v>324.43</v>
      </c>
      <c r="D16" s="196">
        <v>12</v>
      </c>
      <c r="E16" s="206">
        <f t="shared" si="0"/>
        <v>-8.755700000000001</v>
      </c>
      <c r="F16" s="199"/>
      <c r="G16" s="196">
        <v>20</v>
      </c>
      <c r="H16" s="206">
        <f t="shared" si="1"/>
        <v>-20</v>
      </c>
      <c r="I16" s="199">
        <f>SUM(Herren!N7)</f>
        <v>238.22</v>
      </c>
      <c r="J16" s="196">
        <v>11</v>
      </c>
      <c r="K16" s="197">
        <f t="shared" si="2"/>
        <v>-8.617799999999999</v>
      </c>
      <c r="L16" s="199"/>
      <c r="M16" s="200"/>
      <c r="N16" s="199"/>
      <c r="O16" s="201"/>
      <c r="P16" s="190"/>
      <c r="Q16" s="190"/>
      <c r="R16" s="191"/>
      <c r="S16" s="207">
        <f t="shared" si="3"/>
        <v>-17.3735</v>
      </c>
      <c r="T16" s="203">
        <v>12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S4:T4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S14" sqref="S14"/>
    </sheetView>
  </sheetViews>
  <sheetFormatPr defaultColWidth="11.421875" defaultRowHeight="12.75"/>
  <cols>
    <col min="1" max="1" width="17.57421875" style="248" customWidth="1"/>
    <col min="2" max="2" width="16.57421875" style="248" customWidth="1"/>
    <col min="3" max="3" width="8.8515625" style="220" customWidth="1"/>
    <col min="4" max="4" width="4.7109375" style="223" customWidth="1"/>
    <col min="5" max="5" width="8.57421875" style="224" customWidth="1"/>
    <col min="6" max="6" width="7.57421875" style="222" customWidth="1"/>
    <col min="7" max="7" width="5.421875" style="223" customWidth="1"/>
    <col min="8" max="8" width="9.57421875" style="224" customWidth="1"/>
    <col min="9" max="9" width="7.57421875" style="222" customWidth="1"/>
    <col min="10" max="10" width="5.140625" style="223" customWidth="1"/>
    <col min="11" max="11" width="8.7109375" style="224" customWidth="1"/>
    <col min="12" max="12" width="0" style="222" hidden="1" customWidth="1"/>
    <col min="13" max="13" width="0" style="225" hidden="1" customWidth="1"/>
    <col min="14" max="14" width="0" style="222" hidden="1" customWidth="1"/>
    <col min="15" max="15" width="0" style="226" hidden="1" customWidth="1"/>
    <col min="16" max="17" width="0" style="227" hidden="1" customWidth="1"/>
    <col min="18" max="18" width="0" style="228" hidden="1" customWidth="1"/>
    <col min="19" max="19" width="9.00390625" style="249" customWidth="1"/>
    <col min="20" max="20" width="5.421875" style="249" customWidth="1"/>
    <col min="21" max="16384" width="10.00390625" style="247" customWidth="1"/>
  </cols>
  <sheetData>
    <row r="1" spans="1:20" s="218" customFormat="1" ht="15.75" customHeight="1">
      <c r="A1" s="213" t="s">
        <v>206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  <c r="M1" s="215"/>
      <c r="N1" s="214"/>
      <c r="O1" s="216"/>
      <c r="P1" s="214"/>
      <c r="Q1" s="214"/>
      <c r="R1" s="216"/>
      <c r="S1" s="217"/>
      <c r="T1" s="217"/>
    </row>
    <row r="2" spans="1:20" s="230" customFormat="1" ht="18.75" customHeight="1">
      <c r="A2" s="219"/>
      <c r="B2" s="219"/>
      <c r="C2" s="220"/>
      <c r="D2" s="221"/>
      <c r="E2" s="221"/>
      <c r="F2" s="221"/>
      <c r="G2" s="221"/>
      <c r="H2" s="221"/>
      <c r="I2" s="222"/>
      <c r="J2" s="223"/>
      <c r="K2" s="224"/>
      <c r="L2" s="222"/>
      <c r="M2" s="225"/>
      <c r="N2" s="222"/>
      <c r="O2" s="226"/>
      <c r="P2" s="227"/>
      <c r="Q2" s="227"/>
      <c r="R2" s="228"/>
      <c r="S2" s="229"/>
      <c r="T2" s="229"/>
    </row>
    <row r="3" spans="1:20" s="241" customFormat="1" ht="19.5" customHeight="1">
      <c r="A3" s="231" t="s">
        <v>7</v>
      </c>
      <c r="B3" s="231" t="s">
        <v>175</v>
      </c>
      <c r="C3" s="232" t="s">
        <v>176</v>
      </c>
      <c r="D3" s="233" t="s">
        <v>138</v>
      </c>
      <c r="E3" s="234" t="s">
        <v>177</v>
      </c>
      <c r="F3" s="235" t="s">
        <v>178</v>
      </c>
      <c r="G3" s="233" t="s">
        <v>138</v>
      </c>
      <c r="H3" s="234" t="s">
        <v>179</v>
      </c>
      <c r="I3" s="235" t="s">
        <v>180</v>
      </c>
      <c r="J3" s="233" t="s">
        <v>138</v>
      </c>
      <c r="K3" s="234" t="s">
        <v>181</v>
      </c>
      <c r="L3" s="236" t="s">
        <v>182</v>
      </c>
      <c r="M3" s="237" t="s">
        <v>183</v>
      </c>
      <c r="N3" s="236" t="s">
        <v>184</v>
      </c>
      <c r="O3" s="238" t="s">
        <v>185</v>
      </c>
      <c r="P3" s="228"/>
      <c r="Q3" s="228"/>
      <c r="R3" s="228"/>
      <c r="S3" s="239" t="s">
        <v>186</v>
      </c>
      <c r="T3" s="240" t="s">
        <v>138</v>
      </c>
    </row>
    <row r="4" spans="1:20" s="241" customFormat="1" ht="12.75">
      <c r="A4" s="231"/>
      <c r="B4" s="231"/>
      <c r="C4" s="232"/>
      <c r="D4" s="233"/>
      <c r="E4" s="234"/>
      <c r="F4" s="235"/>
      <c r="G4" s="233"/>
      <c r="H4" s="234"/>
      <c r="I4" s="242"/>
      <c r="J4" s="233"/>
      <c r="K4" s="234"/>
      <c r="L4" s="236"/>
      <c r="M4" s="237"/>
      <c r="N4" s="236"/>
      <c r="O4" s="238"/>
      <c r="P4" s="228"/>
      <c r="Q4" s="228"/>
      <c r="R4" s="228"/>
      <c r="S4" s="288" t="s">
        <v>187</v>
      </c>
      <c r="T4" s="288"/>
    </row>
    <row r="5" spans="1:20" s="245" customFormat="1" ht="19.5" customHeight="1">
      <c r="A5" s="231" t="s">
        <v>207</v>
      </c>
      <c r="B5" s="231" t="s">
        <v>136</v>
      </c>
      <c r="C5" s="232">
        <v>442.615</v>
      </c>
      <c r="D5" s="233">
        <v>1</v>
      </c>
      <c r="E5" s="243">
        <f aca="true" t="shared" si="0" ref="E5:E10">C5/100-D5</f>
        <v>3.42615</v>
      </c>
      <c r="F5" s="236">
        <v>460.14</v>
      </c>
      <c r="G5" s="233">
        <v>1</v>
      </c>
      <c r="H5" s="243">
        <f aca="true" t="shared" si="1" ref="H5:H10">F5/100-G5</f>
        <v>3.6014</v>
      </c>
      <c r="I5" s="236">
        <f>SUM(JW!N7)</f>
        <v>435.78499999999997</v>
      </c>
      <c r="J5" s="233">
        <v>1</v>
      </c>
      <c r="K5" s="234">
        <f aca="true" t="shared" si="2" ref="K5:K10">I5/100-J5</f>
        <v>3.35785</v>
      </c>
      <c r="L5" s="236"/>
      <c r="M5" s="237"/>
      <c r="N5" s="236"/>
      <c r="O5" s="238"/>
      <c r="P5" s="227"/>
      <c r="Q5" s="227"/>
      <c r="R5" s="228"/>
      <c r="S5" s="244">
        <f aca="true" t="shared" si="3" ref="S5:S10">E5+H5+K5-MIN(E5,H5,K5)</f>
        <v>7.027550000000001</v>
      </c>
      <c r="T5" s="240">
        <v>1</v>
      </c>
    </row>
    <row r="6" spans="1:20" s="245" customFormat="1" ht="19.5" customHeight="1">
      <c r="A6" s="231" t="s">
        <v>209</v>
      </c>
      <c r="B6" s="231" t="s">
        <v>136</v>
      </c>
      <c r="C6" s="232">
        <v>407.67</v>
      </c>
      <c r="D6" s="233">
        <v>2</v>
      </c>
      <c r="E6" s="243">
        <f t="shared" si="0"/>
        <v>2.0766999999999998</v>
      </c>
      <c r="F6" s="236">
        <v>433.285</v>
      </c>
      <c r="G6" s="233">
        <v>3</v>
      </c>
      <c r="H6" s="243">
        <f t="shared" si="1"/>
        <v>1.3328500000000005</v>
      </c>
      <c r="I6" s="236">
        <f>SUM(JW!N4)</f>
        <v>395.155</v>
      </c>
      <c r="J6" s="233">
        <v>2</v>
      </c>
      <c r="K6" s="234">
        <f t="shared" si="2"/>
        <v>1.9515499999999997</v>
      </c>
      <c r="L6" s="236"/>
      <c r="M6" s="237"/>
      <c r="N6" s="236"/>
      <c r="O6" s="238"/>
      <c r="P6" s="227"/>
      <c r="Q6" s="227"/>
      <c r="R6" s="228"/>
      <c r="S6" s="244">
        <f t="shared" si="3"/>
        <v>4.02825</v>
      </c>
      <c r="T6" s="240">
        <v>2</v>
      </c>
    </row>
    <row r="7" spans="1:20" s="245" customFormat="1" ht="19.5" customHeight="1">
      <c r="A7" s="231" t="s">
        <v>208</v>
      </c>
      <c r="B7" s="231" t="s">
        <v>198</v>
      </c>
      <c r="C7" s="232">
        <v>352.79</v>
      </c>
      <c r="D7" s="233">
        <v>4</v>
      </c>
      <c r="E7" s="243">
        <f t="shared" si="0"/>
        <v>-0.47209999999999974</v>
      </c>
      <c r="F7" s="236">
        <v>438.745</v>
      </c>
      <c r="G7" s="233">
        <v>2</v>
      </c>
      <c r="H7" s="243">
        <f t="shared" si="1"/>
        <v>2.3874500000000003</v>
      </c>
      <c r="I7" s="236">
        <f>SUM(JW!N5)</f>
        <v>390.35</v>
      </c>
      <c r="J7" s="233">
        <v>3</v>
      </c>
      <c r="K7" s="234">
        <f t="shared" si="2"/>
        <v>0.9035000000000002</v>
      </c>
      <c r="L7" s="236"/>
      <c r="M7" s="237"/>
      <c r="N7" s="236"/>
      <c r="O7" s="238"/>
      <c r="P7" s="227"/>
      <c r="Q7" s="227"/>
      <c r="R7" s="228"/>
      <c r="S7" s="244">
        <f t="shared" si="3"/>
        <v>3.2909500000000005</v>
      </c>
      <c r="T7" s="240">
        <v>3</v>
      </c>
    </row>
    <row r="8" spans="1:20" ht="19.5" customHeight="1">
      <c r="A8" s="246" t="s">
        <v>210</v>
      </c>
      <c r="B8" s="246" t="s">
        <v>194</v>
      </c>
      <c r="C8" s="232">
        <v>365.51</v>
      </c>
      <c r="D8" s="233">
        <v>3</v>
      </c>
      <c r="E8" s="243">
        <f t="shared" si="0"/>
        <v>0.6551</v>
      </c>
      <c r="F8" s="236">
        <v>359.285</v>
      </c>
      <c r="G8" s="233">
        <v>6</v>
      </c>
      <c r="H8" s="243">
        <f t="shared" si="1"/>
        <v>-2.4071499999999997</v>
      </c>
      <c r="I8" s="236">
        <f>SUM(JW!N8)</f>
        <v>389.41499999999996</v>
      </c>
      <c r="J8" s="233">
        <v>4</v>
      </c>
      <c r="K8" s="234">
        <f t="shared" si="2"/>
        <v>-0.10585000000000022</v>
      </c>
      <c r="L8" s="236"/>
      <c r="M8" s="237"/>
      <c r="N8" s="236"/>
      <c r="O8" s="238"/>
      <c r="S8" s="244">
        <f t="shared" si="3"/>
        <v>0.5492499999999998</v>
      </c>
      <c r="T8" s="240">
        <v>4</v>
      </c>
    </row>
    <row r="9" spans="1:20" ht="19.5" customHeight="1">
      <c r="A9" s="246" t="s">
        <v>211</v>
      </c>
      <c r="B9" s="246" t="s">
        <v>136</v>
      </c>
      <c r="C9" s="232">
        <v>347.69</v>
      </c>
      <c r="D9" s="233">
        <v>5</v>
      </c>
      <c r="E9" s="243">
        <f t="shared" si="0"/>
        <v>-1.5231</v>
      </c>
      <c r="F9" s="236">
        <v>369.525</v>
      </c>
      <c r="G9" s="233">
        <v>4</v>
      </c>
      <c r="H9" s="243">
        <f t="shared" si="1"/>
        <v>-0.3047500000000003</v>
      </c>
      <c r="I9" s="236">
        <f>SUM(JW!N6)</f>
        <v>0</v>
      </c>
      <c r="J9" s="233">
        <v>10</v>
      </c>
      <c r="K9" s="234">
        <f t="shared" si="2"/>
        <v>-10</v>
      </c>
      <c r="L9" s="236"/>
      <c r="M9" s="237"/>
      <c r="N9" s="236"/>
      <c r="O9" s="238"/>
      <c r="S9" s="244">
        <f t="shared" si="3"/>
        <v>-1.8278499999999998</v>
      </c>
      <c r="T9" s="240">
        <v>5</v>
      </c>
    </row>
    <row r="10" spans="1:20" s="245" customFormat="1" ht="19.5" customHeight="1">
      <c r="A10" s="231" t="s">
        <v>212</v>
      </c>
      <c r="B10" s="231" t="s">
        <v>136</v>
      </c>
      <c r="C10" s="232">
        <v>269.16</v>
      </c>
      <c r="D10" s="233">
        <v>6</v>
      </c>
      <c r="E10" s="243">
        <f t="shared" si="0"/>
        <v>-3.3084</v>
      </c>
      <c r="F10" s="236">
        <v>365.075</v>
      </c>
      <c r="G10" s="233">
        <v>5</v>
      </c>
      <c r="H10" s="243">
        <f t="shared" si="1"/>
        <v>-1.34925</v>
      </c>
      <c r="I10" s="236">
        <f>SUM(JW!N9)</f>
        <v>321.125</v>
      </c>
      <c r="J10" s="233">
        <v>5</v>
      </c>
      <c r="K10" s="234">
        <f t="shared" si="2"/>
        <v>-1.7887499999999998</v>
      </c>
      <c r="L10" s="236"/>
      <c r="M10" s="237"/>
      <c r="N10" s="236"/>
      <c r="O10" s="238"/>
      <c r="P10" s="227"/>
      <c r="Q10" s="227"/>
      <c r="R10" s="228"/>
      <c r="S10" s="244">
        <f t="shared" si="3"/>
        <v>-3.138000000000001</v>
      </c>
      <c r="T10" s="240">
        <v>6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mergeCells count="1">
    <mergeCell ref="S4:T4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720"/>
  <sheetViews>
    <sheetView workbookViewId="0" topLeftCell="A1">
      <selection activeCell="D30" sqref="D30"/>
    </sheetView>
  </sheetViews>
  <sheetFormatPr defaultColWidth="11.421875" defaultRowHeight="12.75"/>
  <cols>
    <col min="1" max="1" width="3.28125" style="59" customWidth="1"/>
    <col min="2" max="2" width="10.00390625" style="59" customWidth="1"/>
    <col min="3" max="3" width="8.421875" style="59" customWidth="1"/>
    <col min="4" max="4" width="16.7109375" style="59" customWidth="1"/>
    <col min="5" max="5" width="6.7109375" style="59" customWidth="1"/>
    <col min="6" max="6" width="7.28125" style="52" customWidth="1"/>
    <col min="7" max="8" width="5.7109375" style="52" customWidth="1"/>
    <col min="9" max="9" width="6.140625" style="19" customWidth="1"/>
    <col min="10" max="11" width="6.28125" style="52" customWidth="1"/>
    <col min="12" max="12" width="5.28125" style="52" customWidth="1"/>
    <col min="13" max="13" width="6.8515625" style="19" customWidth="1"/>
    <col min="14" max="14" width="8.57421875" style="53" customWidth="1"/>
    <col min="15" max="15" width="4.57421875" style="19" customWidth="1"/>
    <col min="16" max="182" width="11.421875" style="19" customWidth="1"/>
    <col min="183" max="16384" width="11.421875" style="1" customWidth="1"/>
  </cols>
  <sheetData>
    <row r="1" spans="1:182" ht="12.75">
      <c r="A1" s="104"/>
      <c r="B1" s="71" t="s">
        <v>0</v>
      </c>
      <c r="C1" s="163"/>
      <c r="D1" s="71"/>
      <c r="E1" s="71"/>
      <c r="F1" s="27" t="s">
        <v>1</v>
      </c>
      <c r="G1" s="6" t="s">
        <v>2</v>
      </c>
      <c r="H1" s="6" t="s">
        <v>3</v>
      </c>
      <c r="I1" s="4" t="s">
        <v>1</v>
      </c>
      <c r="J1" s="27" t="s">
        <v>1</v>
      </c>
      <c r="K1" s="27" t="s">
        <v>1</v>
      </c>
      <c r="L1" s="27" t="s">
        <v>4</v>
      </c>
      <c r="M1" s="5" t="s">
        <v>1</v>
      </c>
      <c r="N1" s="43" t="s">
        <v>1</v>
      </c>
      <c r="O1" s="2"/>
      <c r="R1" s="29"/>
      <c r="S1" s="29"/>
      <c r="T1" s="29"/>
      <c r="U1" s="29"/>
      <c r="V1" s="29"/>
      <c r="W1" s="62" t="s">
        <v>5</v>
      </c>
      <c r="X1" s="63" t="s">
        <v>6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</row>
    <row r="2" spans="1:182" ht="12.75">
      <c r="A2" s="104"/>
      <c r="B2" s="67" t="s">
        <v>7</v>
      </c>
      <c r="C2" s="67" t="s">
        <v>8</v>
      </c>
      <c r="D2" s="67" t="s">
        <v>9</v>
      </c>
      <c r="E2" s="67" t="s">
        <v>10</v>
      </c>
      <c r="F2" s="48" t="s">
        <v>11</v>
      </c>
      <c r="G2" s="49" t="s">
        <v>12</v>
      </c>
      <c r="H2" s="49"/>
      <c r="I2" s="50"/>
      <c r="J2" s="27" t="s">
        <v>13</v>
      </c>
      <c r="K2" s="27" t="s">
        <v>14</v>
      </c>
      <c r="L2" s="3" t="s">
        <v>15</v>
      </c>
      <c r="M2" s="4"/>
      <c r="N2" s="44" t="s">
        <v>16</v>
      </c>
      <c r="O2" s="45" t="s">
        <v>17</v>
      </c>
      <c r="R2" s="29"/>
      <c r="S2" s="29"/>
      <c r="T2" s="29"/>
      <c r="U2" s="29"/>
      <c r="V2" s="29"/>
      <c r="W2" s="61" t="s">
        <v>16</v>
      </c>
      <c r="X2" s="64" t="s">
        <v>17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</row>
    <row r="3" spans="1:182" ht="12.75">
      <c r="A3" s="104"/>
      <c r="B3" s="71"/>
      <c r="C3" s="71"/>
      <c r="D3" s="71"/>
      <c r="E3" s="71"/>
      <c r="F3" s="83"/>
      <c r="G3" s="7"/>
      <c r="H3" s="7"/>
      <c r="I3" s="28"/>
      <c r="J3" s="84"/>
      <c r="K3" s="84"/>
      <c r="L3" s="3"/>
      <c r="M3" s="4"/>
      <c r="N3" s="43"/>
      <c r="O3" s="2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</row>
    <row r="4" spans="1:182" ht="12.75">
      <c r="A4" s="157">
        <v>54</v>
      </c>
      <c r="B4" s="108" t="s">
        <v>46</v>
      </c>
      <c r="C4" s="108" t="s">
        <v>47</v>
      </c>
      <c r="D4" s="108" t="s">
        <v>125</v>
      </c>
      <c r="E4" s="108" t="s">
        <v>36</v>
      </c>
      <c r="F4" s="74">
        <f>SUM(Damen!F4)</f>
        <v>70</v>
      </c>
      <c r="G4" s="72">
        <f>SUM(Damen!G4)</f>
        <v>34.6</v>
      </c>
      <c r="H4" s="72">
        <f>SUM(Damen!H4)</f>
        <v>33.64</v>
      </c>
      <c r="I4" s="73">
        <f aca="true" t="shared" si="0" ref="I4:I9">SUM(G4:H4)</f>
        <v>68.24000000000001</v>
      </c>
      <c r="J4" s="74">
        <f>SUM(Damen!J4)</f>
        <v>90</v>
      </c>
      <c r="K4" s="74">
        <f>SUM(Damen!K4)</f>
        <v>85</v>
      </c>
      <c r="L4" s="72">
        <f>SUM(Damen!L4)</f>
        <v>54.61</v>
      </c>
      <c r="M4" s="75">
        <f aca="true" t="shared" si="1" ref="M4:M9">SUM(L4*1.5)</f>
        <v>81.91499999999999</v>
      </c>
      <c r="N4" s="76">
        <f aca="true" t="shared" si="2" ref="N4:N9">SUM(M4+K4+J4+I4+F4)</f>
        <v>395.155</v>
      </c>
      <c r="O4" s="86"/>
      <c r="R4" s="29"/>
      <c r="S4" s="29"/>
      <c r="T4" s="29"/>
      <c r="U4" s="29"/>
      <c r="V4" s="29"/>
      <c r="W4" s="29"/>
      <c r="X4" s="26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</row>
    <row r="5" spans="1:182" ht="12.75">
      <c r="A5" s="104">
        <v>57</v>
      </c>
      <c r="B5" s="108" t="s">
        <v>43</v>
      </c>
      <c r="C5" s="108" t="s">
        <v>44</v>
      </c>
      <c r="D5" s="108" t="s">
        <v>45</v>
      </c>
      <c r="E5" s="108" t="s">
        <v>36</v>
      </c>
      <c r="F5" s="74">
        <f>SUM(Damen!F5)</f>
        <v>70</v>
      </c>
      <c r="G5" s="72">
        <f>SUM(Damen!G5)</f>
        <v>35.74</v>
      </c>
      <c r="H5" s="72">
        <f>SUM(Damen!H5)</f>
        <v>35.63</v>
      </c>
      <c r="I5" s="73">
        <f t="shared" si="0"/>
        <v>71.37</v>
      </c>
      <c r="J5" s="74">
        <f>SUM(Damen!J5)</f>
        <v>86</v>
      </c>
      <c r="K5" s="74">
        <f>SUM(Damen!K5)</f>
        <v>80</v>
      </c>
      <c r="L5" s="72">
        <f>SUM(Damen!L5)</f>
        <v>55.32</v>
      </c>
      <c r="M5" s="75">
        <f t="shared" si="1"/>
        <v>82.98</v>
      </c>
      <c r="N5" s="76">
        <f t="shared" si="2"/>
        <v>390.35</v>
      </c>
      <c r="O5" s="86"/>
      <c r="R5" s="29"/>
      <c r="S5" s="29"/>
      <c r="T5" s="29"/>
      <c r="U5" s="29"/>
      <c r="V5" s="29"/>
      <c r="W5" s="29"/>
      <c r="X5" s="26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</row>
    <row r="6" spans="1:182" ht="12.75">
      <c r="A6" s="157">
        <v>58</v>
      </c>
      <c r="B6" s="108" t="s">
        <v>48</v>
      </c>
      <c r="C6" s="108" t="s">
        <v>27</v>
      </c>
      <c r="D6" s="108" t="s">
        <v>125</v>
      </c>
      <c r="E6" s="108" t="s">
        <v>36</v>
      </c>
      <c r="F6" s="74">
        <f>SUM(Damen!F6)</f>
        <v>0</v>
      </c>
      <c r="G6" s="72">
        <f>SUM(Damen!G6)</f>
        <v>0</v>
      </c>
      <c r="H6" s="72">
        <f>SUM(Damen!H6)</f>
        <v>0</v>
      </c>
      <c r="I6" s="73">
        <f t="shared" si="0"/>
        <v>0</v>
      </c>
      <c r="J6" s="74">
        <f>SUM(Damen!J6)</f>
        <v>0</v>
      </c>
      <c r="K6" s="74">
        <f>SUM(Damen!K6)</f>
        <v>0</v>
      </c>
      <c r="L6" s="72">
        <f>SUM(Damen!L6)</f>
        <v>0</v>
      </c>
      <c r="M6" s="75">
        <f t="shared" si="1"/>
        <v>0</v>
      </c>
      <c r="N6" s="76">
        <f t="shared" si="2"/>
        <v>0</v>
      </c>
      <c r="O6" s="86"/>
      <c r="R6" s="29"/>
      <c r="S6" s="29"/>
      <c r="T6" s="29"/>
      <c r="U6" s="29"/>
      <c r="V6" s="29"/>
      <c r="W6" s="29"/>
      <c r="X6" s="26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</row>
    <row r="7" spans="1:182" ht="12.75">
      <c r="A7" s="158">
        <v>62</v>
      </c>
      <c r="B7" s="161" t="s">
        <v>26</v>
      </c>
      <c r="C7" s="99" t="s">
        <v>27</v>
      </c>
      <c r="D7" s="99" t="s">
        <v>28</v>
      </c>
      <c r="E7" s="99" t="s">
        <v>36</v>
      </c>
      <c r="F7" s="74">
        <f>SUM(Damen!F7)</f>
        <v>80</v>
      </c>
      <c r="G7" s="72">
        <f>SUM(Damen!G7)</f>
        <v>50.05</v>
      </c>
      <c r="H7" s="72">
        <f>SUM(Damen!H7)</f>
        <v>49.47</v>
      </c>
      <c r="I7" s="73">
        <f t="shared" si="0"/>
        <v>99.52</v>
      </c>
      <c r="J7" s="74">
        <f>SUM(Damen!J7)</f>
        <v>86</v>
      </c>
      <c r="K7" s="74">
        <f>SUM(Damen!K7)</f>
        <v>75</v>
      </c>
      <c r="L7" s="72">
        <f>SUM(Damen!L7)</f>
        <v>63.51</v>
      </c>
      <c r="M7" s="75">
        <f t="shared" si="1"/>
        <v>95.265</v>
      </c>
      <c r="N7" s="76">
        <f t="shared" si="2"/>
        <v>435.78499999999997</v>
      </c>
      <c r="O7" s="86"/>
      <c r="R7" s="29"/>
      <c r="S7" s="29"/>
      <c r="T7" s="29"/>
      <c r="U7" s="29"/>
      <c r="V7" s="29"/>
      <c r="W7" s="29"/>
      <c r="X7" s="26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</row>
    <row r="8" spans="1:182" ht="12.75">
      <c r="A8" s="157">
        <v>67</v>
      </c>
      <c r="B8" s="108" t="s">
        <v>50</v>
      </c>
      <c r="C8" s="108" t="s">
        <v>51</v>
      </c>
      <c r="D8" s="108" t="s">
        <v>39</v>
      </c>
      <c r="E8" s="108" t="s">
        <v>36</v>
      </c>
      <c r="F8" s="74">
        <f>SUM(Damen!F8)</f>
        <v>85</v>
      </c>
      <c r="G8" s="72">
        <f>SUM(Damen!G8)</f>
        <v>31.32</v>
      </c>
      <c r="H8" s="72">
        <f>SUM(Damen!H8)</f>
        <v>30.68</v>
      </c>
      <c r="I8" s="73">
        <f t="shared" si="0"/>
        <v>62</v>
      </c>
      <c r="J8" s="74">
        <f>SUM(Damen!J8)</f>
        <v>86</v>
      </c>
      <c r="K8" s="74">
        <f>SUM(Damen!K8)</f>
        <v>70</v>
      </c>
      <c r="L8" s="72">
        <f>SUM(Damen!L8)</f>
        <v>57.61</v>
      </c>
      <c r="M8" s="75">
        <f t="shared" si="1"/>
        <v>86.41499999999999</v>
      </c>
      <c r="N8" s="76">
        <f t="shared" si="2"/>
        <v>389.41499999999996</v>
      </c>
      <c r="O8" s="86"/>
      <c r="R8" s="29"/>
      <c r="S8" s="29"/>
      <c r="T8" s="29"/>
      <c r="U8" s="29"/>
      <c r="V8" s="29"/>
      <c r="W8" s="29"/>
      <c r="X8" s="26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</row>
    <row r="9" spans="1:182" ht="12.75">
      <c r="A9" s="157">
        <v>69</v>
      </c>
      <c r="B9" s="108" t="s">
        <v>151</v>
      </c>
      <c r="C9" s="108" t="s">
        <v>152</v>
      </c>
      <c r="D9" s="108" t="s">
        <v>125</v>
      </c>
      <c r="E9" s="108" t="s">
        <v>29</v>
      </c>
      <c r="F9" s="74">
        <f>SUM(Damen!F9)</f>
        <v>50</v>
      </c>
      <c r="G9" s="72">
        <f>SUM(Damen!G9)</f>
        <v>33.51</v>
      </c>
      <c r="H9" s="72">
        <f>SUM(Damen!H9)</f>
        <v>30.16</v>
      </c>
      <c r="I9" s="73">
        <f t="shared" si="0"/>
        <v>63.67</v>
      </c>
      <c r="J9" s="74">
        <f>SUM(Damen!J9)</f>
        <v>74</v>
      </c>
      <c r="K9" s="74">
        <f>SUM(Damen!K9)</f>
        <v>60</v>
      </c>
      <c r="L9" s="72">
        <f>SUM(Damen!L9)</f>
        <v>48.97</v>
      </c>
      <c r="M9" s="75">
        <f t="shared" si="1"/>
        <v>73.455</v>
      </c>
      <c r="N9" s="76">
        <f t="shared" si="2"/>
        <v>321.125</v>
      </c>
      <c r="O9" s="86"/>
      <c r="R9" s="29"/>
      <c r="S9" s="29"/>
      <c r="T9" s="29"/>
      <c r="U9" s="29"/>
      <c r="V9" s="29"/>
      <c r="W9" s="29"/>
      <c r="X9" s="26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</row>
    <row r="10" spans="1:182" ht="12.75">
      <c r="A10" s="104"/>
      <c r="B10" s="164"/>
      <c r="C10" s="164"/>
      <c r="D10" s="164"/>
      <c r="E10" s="159"/>
      <c r="F10" s="29"/>
      <c r="G10" s="29"/>
      <c r="H10" s="29"/>
      <c r="I10" s="66"/>
      <c r="J10" s="18"/>
      <c r="K10" s="18"/>
      <c r="L10" s="18"/>
      <c r="M10" s="22"/>
      <c r="N10" s="22"/>
      <c r="O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</row>
    <row r="11" spans="1:182" ht="12.75">
      <c r="A11" s="104" t="s">
        <v>120</v>
      </c>
      <c r="B11" s="104" t="s">
        <v>120</v>
      </c>
      <c r="C11" s="104" t="s">
        <v>120</v>
      </c>
      <c r="D11" s="104" t="s">
        <v>120</v>
      </c>
      <c r="E11" s="104" t="s">
        <v>120</v>
      </c>
      <c r="F11" t="s">
        <v>120</v>
      </c>
      <c r="G11" t="s">
        <v>120</v>
      </c>
      <c r="H11" t="s">
        <v>120</v>
      </c>
      <c r="I11" t="s">
        <v>120</v>
      </c>
      <c r="J11" t="s">
        <v>120</v>
      </c>
      <c r="K11" t="s">
        <v>120</v>
      </c>
      <c r="L11" t="s">
        <v>120</v>
      </c>
      <c r="M11" t="s">
        <v>120</v>
      </c>
      <c r="N11" t="s">
        <v>120</v>
      </c>
      <c r="O11" t="s">
        <v>120</v>
      </c>
      <c r="P11" t="s">
        <v>120</v>
      </c>
      <c r="Q11" t="s">
        <v>120</v>
      </c>
      <c r="R11" t="s">
        <v>120</v>
      </c>
      <c r="S11" t="s">
        <v>120</v>
      </c>
      <c r="T11" t="s">
        <v>120</v>
      </c>
      <c r="U11" t="s">
        <v>120</v>
      </c>
      <c r="V11" t="s">
        <v>120</v>
      </c>
      <c r="W11" t="s">
        <v>120</v>
      </c>
      <c r="X11" t="s">
        <v>120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</row>
    <row r="12" spans="1:182" ht="12.75">
      <c r="A12" s="104"/>
      <c r="B12" s="97"/>
      <c r="C12" s="97"/>
      <c r="D12" s="97"/>
      <c r="E12" s="97"/>
      <c r="F12" s="29"/>
      <c r="G12" s="29"/>
      <c r="H12" s="29"/>
      <c r="I12" s="66"/>
      <c r="J12" s="18"/>
      <c r="K12" s="18"/>
      <c r="L12" s="18"/>
      <c r="M12" s="22"/>
      <c r="N12" s="22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</row>
    <row r="13" spans="1:182" ht="12.75">
      <c r="A13" s="104"/>
      <c r="B13" s="97"/>
      <c r="C13" s="97"/>
      <c r="D13" s="97"/>
      <c r="E13" s="97"/>
      <c r="F13" s="29"/>
      <c r="G13" s="29"/>
      <c r="H13" s="29"/>
      <c r="I13" s="66"/>
      <c r="J13" s="18"/>
      <c r="K13" s="18"/>
      <c r="L13" s="18"/>
      <c r="M13" s="22"/>
      <c r="N13" s="22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</row>
    <row r="14" spans="1:182" ht="12.75">
      <c r="A14" s="104"/>
      <c r="B14" s="97"/>
      <c r="C14" s="97"/>
      <c r="D14" s="97"/>
      <c r="E14" s="97"/>
      <c r="F14" s="29"/>
      <c r="G14" s="29"/>
      <c r="H14" s="29"/>
      <c r="I14" s="66"/>
      <c r="J14" s="18"/>
      <c r="K14" s="18"/>
      <c r="L14" s="18"/>
      <c r="M14" s="22"/>
      <c r="N14" s="22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</row>
    <row r="15" spans="1:182" ht="12.75">
      <c r="A15" s="104"/>
      <c r="B15" s="97"/>
      <c r="C15" s="97"/>
      <c r="D15" s="97"/>
      <c r="E15" s="97"/>
      <c r="F15" s="29"/>
      <c r="G15" s="29"/>
      <c r="H15" s="29"/>
      <c r="I15" s="66"/>
      <c r="J15" s="18"/>
      <c r="K15" s="18"/>
      <c r="L15" s="18"/>
      <c r="M15" s="22"/>
      <c r="N15" s="22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</row>
    <row r="16" spans="1:182" ht="12.75">
      <c r="A16" s="104"/>
      <c r="B16" s="97"/>
      <c r="C16" s="97"/>
      <c r="D16" s="97"/>
      <c r="E16" s="97"/>
      <c r="F16" s="29"/>
      <c r="G16" s="29"/>
      <c r="H16" s="29"/>
      <c r="I16" s="66"/>
      <c r="J16" s="18"/>
      <c r="K16" s="18"/>
      <c r="L16" s="18"/>
      <c r="M16" s="22"/>
      <c r="N16" s="22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</row>
    <row r="17" spans="2:44" ht="12.75">
      <c r="B17" s="97"/>
      <c r="C17" s="97"/>
      <c r="D17" s="165"/>
      <c r="E17" s="97"/>
      <c r="F17" s="29"/>
      <c r="G17" s="29"/>
      <c r="H17" s="29"/>
      <c r="I17" s="66"/>
      <c r="J17" s="18"/>
      <c r="K17" s="18"/>
      <c r="L17" s="18"/>
      <c r="M17" s="22"/>
      <c r="N17" s="22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2:44" ht="12.75">
      <c r="B18" s="97"/>
      <c r="C18" s="97"/>
      <c r="D18" s="97"/>
      <c r="E18" s="97"/>
      <c r="F18" s="29"/>
      <c r="G18" s="29"/>
      <c r="H18" s="29"/>
      <c r="I18" s="66"/>
      <c r="J18" s="18"/>
      <c r="K18" s="18"/>
      <c r="L18" s="18"/>
      <c r="M18" s="22"/>
      <c r="N18" s="22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2:44" ht="12.75">
      <c r="B19" s="97"/>
      <c r="C19" s="97"/>
      <c r="D19" s="97"/>
      <c r="E19" s="97"/>
      <c r="F19" s="29"/>
      <c r="G19" s="29"/>
      <c r="H19" s="29"/>
      <c r="I19" s="66"/>
      <c r="J19" s="18"/>
      <c r="K19" s="18"/>
      <c r="L19" s="18"/>
      <c r="M19" s="22"/>
      <c r="N19" s="22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2:44" ht="12.75">
      <c r="B20" s="97"/>
      <c r="C20" s="97"/>
      <c r="D20" s="97"/>
      <c r="E20" s="97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2:44" ht="12.75">
      <c r="B21" s="97"/>
      <c r="C21" s="97"/>
      <c r="D21" s="97"/>
      <c r="E21" s="9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2:44" ht="12.75">
      <c r="B22" s="97"/>
      <c r="C22" s="97"/>
      <c r="D22" s="97"/>
      <c r="E22" s="9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2:44" ht="12.75">
      <c r="B23" s="97"/>
      <c r="C23" s="97"/>
      <c r="D23" s="97"/>
      <c r="E23" s="9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2:44" ht="12.75">
      <c r="B24" s="97"/>
      <c r="C24" s="97"/>
      <c r="D24" s="97"/>
      <c r="E24" s="97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2:44" ht="12.75">
      <c r="B25" s="97"/>
      <c r="C25" s="97"/>
      <c r="D25" s="97"/>
      <c r="E25" s="9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2:44" ht="12.75">
      <c r="B26" s="97"/>
      <c r="C26" s="97"/>
      <c r="D26" s="97"/>
      <c r="E26" s="9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2:44" ht="12.75">
      <c r="B27" s="97"/>
      <c r="C27" s="97"/>
      <c r="D27" s="97"/>
      <c r="E27" s="9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2:44" ht="12.75">
      <c r="B28" s="97"/>
      <c r="C28" s="97"/>
      <c r="D28" s="97"/>
      <c r="E28" s="97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2:44" ht="12.75">
      <c r="B29" s="97"/>
      <c r="C29" s="97"/>
      <c r="D29" s="97"/>
      <c r="E29" s="9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  <row r="30" spans="2:44" ht="12.75">
      <c r="B30" s="97"/>
      <c r="C30" s="97"/>
      <c r="D30" s="97"/>
      <c r="E30" s="9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</row>
    <row r="31" spans="2:44" ht="12.75">
      <c r="B31" s="97"/>
      <c r="C31" s="97"/>
      <c r="D31" s="97"/>
      <c r="E31" s="9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</row>
    <row r="32" spans="2:44" ht="12.75">
      <c r="B32" s="97"/>
      <c r="C32" s="97"/>
      <c r="D32" s="97"/>
      <c r="E32" s="97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2:44" ht="12.75">
      <c r="B33" s="97"/>
      <c r="C33" s="97"/>
      <c r="D33" s="97"/>
      <c r="E33" s="9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</row>
    <row r="34" spans="2:44" ht="12.75">
      <c r="B34" s="97"/>
      <c r="C34" s="97"/>
      <c r="D34" s="97"/>
      <c r="E34" s="9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2:44" ht="12.75">
      <c r="B35" s="97"/>
      <c r="C35" s="97"/>
      <c r="D35" s="97"/>
      <c r="E35" s="9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2:44" ht="12.75">
      <c r="B36" s="97"/>
      <c r="C36" s="97"/>
      <c r="D36" s="97"/>
      <c r="E36" s="97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spans="2:44" ht="12.75">
      <c r="B37" s="97"/>
      <c r="C37" s="97"/>
      <c r="D37" s="97"/>
      <c r="E37" s="97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2:44" ht="12.75">
      <c r="B38" s="97"/>
      <c r="C38" s="97"/>
      <c r="D38" s="97"/>
      <c r="E38" s="97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2:44" ht="12.75">
      <c r="B39" s="97"/>
      <c r="C39" s="97"/>
      <c r="D39" s="97"/>
      <c r="E39" s="97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2:44" ht="12.75">
      <c r="B40" s="97"/>
      <c r="C40" s="97"/>
      <c r="D40" s="97"/>
      <c r="E40" s="97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2:44" ht="12.75">
      <c r="B41" s="97"/>
      <c r="C41" s="97"/>
      <c r="D41" s="97"/>
      <c r="E41" s="97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2:44" ht="12.75">
      <c r="B42" s="97"/>
      <c r="C42" s="97"/>
      <c r="D42" s="97"/>
      <c r="E42" s="97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2:44" ht="12.75">
      <c r="B43" s="97"/>
      <c r="C43" s="97"/>
      <c r="D43" s="97"/>
      <c r="E43" s="97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</row>
    <row r="44" spans="2:44" ht="12.75">
      <c r="B44" s="97"/>
      <c r="C44" s="97"/>
      <c r="D44" s="97"/>
      <c r="E44" s="97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2:44" ht="12.75">
      <c r="B45" s="97"/>
      <c r="C45" s="97"/>
      <c r="D45" s="97"/>
      <c r="E45" s="97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2:44" ht="12.75">
      <c r="B46" s="97"/>
      <c r="C46" s="97"/>
      <c r="D46" s="97"/>
      <c r="E46" s="9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</row>
    <row r="47" spans="2:44" ht="12.75">
      <c r="B47" s="97"/>
      <c r="C47" s="97"/>
      <c r="D47" s="97"/>
      <c r="E47" s="9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2:44" ht="12.75">
      <c r="B48" s="97"/>
      <c r="C48" s="97"/>
      <c r="D48" s="97"/>
      <c r="E48" s="9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2:44" ht="12.75">
      <c r="B49" s="97"/>
      <c r="C49" s="97"/>
      <c r="D49" s="97"/>
      <c r="E49" s="9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</row>
    <row r="50" spans="2:44" ht="12.75">
      <c r="B50" s="97"/>
      <c r="C50" s="97"/>
      <c r="D50" s="97"/>
      <c r="E50" s="9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2:44" ht="12.75">
      <c r="B51" s="97"/>
      <c r="C51" s="97"/>
      <c r="D51" s="97"/>
      <c r="E51" s="97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</row>
    <row r="52" spans="2:44" ht="12.75">
      <c r="B52" s="97"/>
      <c r="C52" s="97"/>
      <c r="D52" s="97"/>
      <c r="E52" s="9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2:44" ht="12.75">
      <c r="B53" s="97"/>
      <c r="C53" s="97"/>
      <c r="D53" s="97"/>
      <c r="E53" s="9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</row>
    <row r="54" spans="2:44" ht="12.75">
      <c r="B54" s="97"/>
      <c r="C54" s="97"/>
      <c r="D54" s="97"/>
      <c r="E54" s="97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</row>
    <row r="55" spans="2:44" ht="12.75">
      <c r="B55" s="97"/>
      <c r="C55" s="97"/>
      <c r="D55" s="97"/>
      <c r="E55" s="97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</row>
    <row r="56" spans="2:44" ht="12.75">
      <c r="B56" s="97"/>
      <c r="C56" s="97"/>
      <c r="D56" s="97"/>
      <c r="E56" s="97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</row>
    <row r="57" spans="2:44" ht="12.75">
      <c r="B57" s="97"/>
      <c r="C57" s="97"/>
      <c r="D57" s="97"/>
      <c r="E57" s="9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</row>
    <row r="58" spans="2:44" ht="12.75">
      <c r="B58" s="97"/>
      <c r="C58" s="97"/>
      <c r="D58" s="97"/>
      <c r="E58" s="97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</row>
    <row r="59" spans="2:44" ht="12.75">
      <c r="B59" s="97"/>
      <c r="C59" s="97"/>
      <c r="D59" s="97"/>
      <c r="E59" s="97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</row>
    <row r="60" spans="2:44" ht="12.75">
      <c r="B60" s="97"/>
      <c r="C60" s="97"/>
      <c r="D60" s="97"/>
      <c r="E60" s="97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</row>
    <row r="61" spans="2:44" ht="12.75">
      <c r="B61" s="97"/>
      <c r="C61" s="97"/>
      <c r="D61" s="97"/>
      <c r="E61" s="97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2:44" ht="12.75">
      <c r="B62" s="97"/>
      <c r="C62" s="97"/>
      <c r="D62" s="97"/>
      <c r="E62" s="97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2:44" ht="12.75">
      <c r="B63" s="97"/>
      <c r="C63" s="97"/>
      <c r="D63" s="97"/>
      <c r="E63" s="97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</row>
    <row r="64" spans="2:44" ht="12.75">
      <c r="B64" s="97"/>
      <c r="C64" s="97"/>
      <c r="D64" s="97"/>
      <c r="E64" s="97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</row>
    <row r="65" spans="2:44" ht="12.75">
      <c r="B65" s="97"/>
      <c r="C65" s="97"/>
      <c r="D65" s="97"/>
      <c r="E65" s="97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</row>
    <row r="66" spans="2:44" ht="12.75">
      <c r="B66" s="97"/>
      <c r="C66" s="97"/>
      <c r="D66" s="97"/>
      <c r="E66" s="97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</row>
    <row r="67" spans="2:44" ht="12.75">
      <c r="B67" s="97"/>
      <c r="C67" s="97"/>
      <c r="D67" s="97"/>
      <c r="E67" s="97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</row>
    <row r="68" spans="2:44" ht="12.75">
      <c r="B68" s="97"/>
      <c r="C68" s="97"/>
      <c r="D68" s="97"/>
      <c r="E68" s="97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</row>
    <row r="69" spans="2:44" ht="12.75">
      <c r="B69" s="97"/>
      <c r="C69" s="97"/>
      <c r="D69" s="97"/>
      <c r="E69" s="97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</row>
    <row r="70" spans="2:44" ht="12.75">
      <c r="B70" s="97"/>
      <c r="C70" s="97"/>
      <c r="D70" s="97"/>
      <c r="E70" s="97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</row>
    <row r="71" spans="2:44" ht="12.75">
      <c r="B71" s="97"/>
      <c r="C71" s="97"/>
      <c r="D71" s="97"/>
      <c r="E71" s="97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</row>
    <row r="72" spans="2:44" ht="12.75">
      <c r="B72" s="97"/>
      <c r="C72" s="97"/>
      <c r="D72" s="97"/>
      <c r="E72" s="97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spans="2:44" ht="12.75">
      <c r="B73" s="97"/>
      <c r="C73" s="97"/>
      <c r="D73" s="97"/>
      <c r="E73" s="97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</row>
    <row r="74" spans="2:44" ht="12.75">
      <c r="B74" s="97"/>
      <c r="C74" s="97"/>
      <c r="D74" s="97"/>
      <c r="E74" s="97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</row>
    <row r="75" spans="2:44" ht="12.75">
      <c r="B75" s="97"/>
      <c r="C75" s="97"/>
      <c r="D75" s="97"/>
      <c r="E75" s="97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</row>
    <row r="76" spans="2:44" ht="12.75">
      <c r="B76" s="97"/>
      <c r="C76" s="97"/>
      <c r="D76" s="97"/>
      <c r="E76" s="97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</row>
    <row r="77" spans="2:44" ht="12.75">
      <c r="B77" s="97"/>
      <c r="C77" s="97"/>
      <c r="D77" s="97"/>
      <c r="E77" s="97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</row>
    <row r="78" spans="2:44" ht="12.75">
      <c r="B78" s="97"/>
      <c r="C78" s="97"/>
      <c r="D78" s="97"/>
      <c r="E78" s="97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</row>
    <row r="79" spans="2:44" ht="12.75">
      <c r="B79" s="97"/>
      <c r="C79" s="97"/>
      <c r="D79" s="97"/>
      <c r="E79" s="97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</row>
    <row r="80" spans="2:44" ht="12.75">
      <c r="B80" s="97"/>
      <c r="C80" s="97"/>
      <c r="D80" s="97"/>
      <c r="E80" s="97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</row>
    <row r="81" spans="2:44" ht="12.75">
      <c r="B81" s="97"/>
      <c r="C81" s="97"/>
      <c r="D81" s="97"/>
      <c r="E81" s="97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</row>
    <row r="82" spans="2:44" ht="12.75">
      <c r="B82" s="97"/>
      <c r="C82" s="97"/>
      <c r="D82" s="97"/>
      <c r="E82" s="97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</row>
    <row r="83" spans="2:44" ht="12.75">
      <c r="B83" s="97"/>
      <c r="C83" s="97"/>
      <c r="D83" s="97"/>
      <c r="E83" s="97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</row>
    <row r="84" spans="2:44" ht="12.75">
      <c r="B84" s="97"/>
      <c r="C84" s="97"/>
      <c r="D84" s="97"/>
      <c r="E84" s="97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</row>
    <row r="85" spans="2:44" ht="12.75">
      <c r="B85" s="97"/>
      <c r="C85" s="97"/>
      <c r="D85" s="97"/>
      <c r="E85" s="97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</row>
    <row r="86" spans="2:44" ht="12.75">
      <c r="B86" s="97"/>
      <c r="C86" s="97"/>
      <c r="D86" s="97"/>
      <c r="E86" s="97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</row>
    <row r="87" spans="2:44" ht="12.75">
      <c r="B87" s="97"/>
      <c r="C87" s="97"/>
      <c r="D87" s="97"/>
      <c r="E87" s="97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</row>
    <row r="88" spans="2:44" ht="12.75">
      <c r="B88" s="97"/>
      <c r="C88" s="97"/>
      <c r="D88" s="97"/>
      <c r="E88" s="97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</row>
    <row r="89" spans="2:44" ht="12.75">
      <c r="B89" s="97"/>
      <c r="C89" s="97"/>
      <c r="D89" s="97"/>
      <c r="E89" s="97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</row>
    <row r="90" spans="2:44" ht="12.75">
      <c r="B90" s="97"/>
      <c r="C90" s="97"/>
      <c r="D90" s="97"/>
      <c r="E90" s="97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</row>
    <row r="91" spans="2:44" ht="12.75">
      <c r="B91" s="97"/>
      <c r="C91" s="97"/>
      <c r="D91" s="97"/>
      <c r="E91" s="97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</row>
    <row r="92" spans="2:44" ht="12.75">
      <c r="B92" s="97"/>
      <c r="C92" s="97"/>
      <c r="D92" s="97"/>
      <c r="E92" s="97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</row>
    <row r="93" spans="2:44" ht="12.75">
      <c r="B93" s="97"/>
      <c r="C93" s="97"/>
      <c r="D93" s="97"/>
      <c r="E93" s="97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</row>
    <row r="94" spans="2:44" ht="12.75">
      <c r="B94" s="97"/>
      <c r="C94" s="97"/>
      <c r="D94" s="97"/>
      <c r="E94" s="97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</row>
    <row r="95" spans="2:44" ht="12.75">
      <c r="B95" s="97"/>
      <c r="C95" s="97"/>
      <c r="D95" s="97"/>
      <c r="E95" s="97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</row>
    <row r="96" spans="2:44" ht="12.75">
      <c r="B96" s="97"/>
      <c r="C96" s="97"/>
      <c r="D96" s="97"/>
      <c r="E96" s="97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</row>
    <row r="97" spans="2:44" ht="12.75">
      <c r="B97" s="97"/>
      <c r="C97" s="97"/>
      <c r="D97" s="97"/>
      <c r="E97" s="97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</row>
    <row r="98" spans="2:44" ht="12.75">
      <c r="B98" s="97"/>
      <c r="C98" s="97"/>
      <c r="D98" s="97"/>
      <c r="E98" s="97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</row>
    <row r="99" spans="2:44" ht="12.75">
      <c r="B99" s="97"/>
      <c r="C99" s="97"/>
      <c r="D99" s="97"/>
      <c r="E99" s="97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</row>
    <row r="100" spans="2:44" ht="12.75">
      <c r="B100" s="97"/>
      <c r="C100" s="97"/>
      <c r="D100" s="97"/>
      <c r="E100" s="97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</row>
    <row r="101" spans="2:44" ht="12.75">
      <c r="B101" s="97"/>
      <c r="C101" s="97"/>
      <c r="D101" s="97"/>
      <c r="E101" s="97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</row>
    <row r="102" spans="2:44" ht="12.75">
      <c r="B102" s="97"/>
      <c r="C102" s="97"/>
      <c r="D102" s="97"/>
      <c r="E102" s="97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</row>
    <row r="103" spans="2:44" ht="12.75">
      <c r="B103" s="97"/>
      <c r="C103" s="97"/>
      <c r="D103" s="97"/>
      <c r="E103" s="97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</row>
    <row r="104" spans="2:44" ht="12.75">
      <c r="B104" s="97"/>
      <c r="C104" s="97"/>
      <c r="D104" s="97"/>
      <c r="E104" s="97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</row>
    <row r="105" spans="2:44" ht="12.75">
      <c r="B105" s="97"/>
      <c r="C105" s="97"/>
      <c r="D105" s="97"/>
      <c r="E105" s="97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</row>
    <row r="106" spans="2:44" ht="12.75">
      <c r="B106" s="97"/>
      <c r="C106" s="97"/>
      <c r="D106" s="97"/>
      <c r="E106" s="97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</row>
    <row r="107" spans="2:44" ht="12.75">
      <c r="B107" s="97"/>
      <c r="C107" s="97"/>
      <c r="D107" s="97"/>
      <c r="E107" s="97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</row>
    <row r="108" spans="2:44" ht="12.75">
      <c r="B108" s="97"/>
      <c r="C108" s="97"/>
      <c r="D108" s="97"/>
      <c r="E108" s="97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</row>
    <row r="109" spans="2:44" ht="12.75">
      <c r="B109" s="97"/>
      <c r="C109" s="97"/>
      <c r="D109" s="97"/>
      <c r="E109" s="97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</row>
    <row r="110" spans="2:44" ht="12.75">
      <c r="B110" s="97"/>
      <c r="C110" s="97"/>
      <c r="D110" s="97"/>
      <c r="E110" s="97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</row>
    <row r="111" spans="2:44" ht="12.75">
      <c r="B111" s="97"/>
      <c r="C111" s="97"/>
      <c r="D111" s="97"/>
      <c r="E111" s="97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</row>
    <row r="112" spans="2:44" ht="12.75">
      <c r="B112" s="97"/>
      <c r="C112" s="97"/>
      <c r="D112" s="97"/>
      <c r="E112" s="97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</row>
    <row r="113" spans="2:44" ht="12.75">
      <c r="B113" s="97"/>
      <c r="C113" s="97"/>
      <c r="D113" s="97"/>
      <c r="E113" s="97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</row>
    <row r="114" spans="2:44" ht="12.75">
      <c r="B114" s="97"/>
      <c r="C114" s="97"/>
      <c r="D114" s="97"/>
      <c r="E114" s="97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</row>
    <row r="115" spans="2:44" ht="12.75">
      <c r="B115" s="97"/>
      <c r="C115" s="97"/>
      <c r="D115" s="97"/>
      <c r="E115" s="97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</row>
    <row r="116" spans="2:44" ht="12.75">
      <c r="B116" s="97"/>
      <c r="C116" s="97"/>
      <c r="D116" s="97"/>
      <c r="E116" s="97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</row>
    <row r="117" spans="2:44" ht="12.75">
      <c r="B117" s="97"/>
      <c r="C117" s="97"/>
      <c r="D117" s="97"/>
      <c r="E117" s="97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</row>
    <row r="118" spans="2:44" ht="12.75">
      <c r="B118" s="97"/>
      <c r="C118" s="97"/>
      <c r="D118" s="97"/>
      <c r="E118" s="97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</row>
    <row r="119" spans="2:44" ht="12.75">
      <c r="B119" s="97"/>
      <c r="C119" s="97"/>
      <c r="D119" s="97"/>
      <c r="E119" s="97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</row>
    <row r="120" spans="2:44" ht="12.75">
      <c r="B120" s="97"/>
      <c r="C120" s="97"/>
      <c r="D120" s="97"/>
      <c r="E120" s="97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</row>
    <row r="121" spans="2:44" ht="12.75">
      <c r="B121" s="97"/>
      <c r="C121" s="97"/>
      <c r="D121" s="97"/>
      <c r="E121" s="97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</row>
    <row r="122" spans="2:44" ht="12.75">
      <c r="B122" s="97"/>
      <c r="C122" s="97"/>
      <c r="D122" s="97"/>
      <c r="E122" s="97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</row>
    <row r="123" spans="2:44" ht="12.75">
      <c r="B123" s="97"/>
      <c r="C123" s="97"/>
      <c r="D123" s="97"/>
      <c r="E123" s="97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</row>
    <row r="124" spans="2:44" ht="12.75">
      <c r="B124" s="97"/>
      <c r="C124" s="97"/>
      <c r="D124" s="97"/>
      <c r="E124" s="97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</row>
    <row r="125" spans="2:44" ht="12.75">
      <c r="B125" s="97"/>
      <c r="C125" s="97"/>
      <c r="D125" s="97"/>
      <c r="E125" s="97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</row>
    <row r="126" spans="2:44" ht="12.75">
      <c r="B126" s="97"/>
      <c r="C126" s="97"/>
      <c r="D126" s="97"/>
      <c r="E126" s="97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</row>
    <row r="127" spans="2:44" ht="12.75">
      <c r="B127" s="97"/>
      <c r="C127" s="97"/>
      <c r="D127" s="97"/>
      <c r="E127" s="97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</row>
    <row r="128" spans="2:44" ht="12.75">
      <c r="B128" s="97"/>
      <c r="C128" s="97"/>
      <c r="D128" s="97"/>
      <c r="E128" s="97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</row>
    <row r="129" spans="2:44" ht="12.75">
      <c r="B129" s="97"/>
      <c r="C129" s="97"/>
      <c r="D129" s="97"/>
      <c r="E129" s="97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</row>
    <row r="130" spans="2:44" ht="12.75">
      <c r="B130" s="97"/>
      <c r="C130" s="97"/>
      <c r="D130" s="97"/>
      <c r="E130" s="97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</row>
    <row r="131" spans="2:44" ht="12.75">
      <c r="B131" s="97"/>
      <c r="C131" s="97"/>
      <c r="D131" s="97"/>
      <c r="E131" s="97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</row>
    <row r="132" spans="2:44" ht="12.75">
      <c r="B132" s="97"/>
      <c r="C132" s="97"/>
      <c r="D132" s="97"/>
      <c r="E132" s="97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</row>
    <row r="133" spans="2:44" ht="12.75">
      <c r="B133" s="97"/>
      <c r="C133" s="97"/>
      <c r="D133" s="97"/>
      <c r="E133" s="97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</row>
    <row r="134" spans="2:44" ht="12.75">
      <c r="B134" s="97"/>
      <c r="C134" s="97"/>
      <c r="D134" s="97"/>
      <c r="E134" s="97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</row>
    <row r="135" spans="2:44" ht="12.75">
      <c r="B135" s="97"/>
      <c r="C135" s="97"/>
      <c r="D135" s="97"/>
      <c r="E135" s="97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</row>
    <row r="136" spans="2:44" ht="12.75">
      <c r="B136" s="97"/>
      <c r="C136" s="97"/>
      <c r="D136" s="97"/>
      <c r="E136" s="97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</row>
    <row r="137" spans="2:44" ht="12.75">
      <c r="B137" s="97"/>
      <c r="C137" s="97"/>
      <c r="D137" s="97"/>
      <c r="E137" s="97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</row>
    <row r="138" spans="2:44" ht="12.75">
      <c r="B138" s="97"/>
      <c r="C138" s="97"/>
      <c r="D138" s="97"/>
      <c r="E138" s="97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</row>
    <row r="139" spans="2:44" ht="12.75">
      <c r="B139" s="97"/>
      <c r="C139" s="97"/>
      <c r="D139" s="97"/>
      <c r="E139" s="97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</row>
    <row r="140" spans="2:44" ht="12.75">
      <c r="B140" s="97"/>
      <c r="C140" s="97"/>
      <c r="D140" s="97"/>
      <c r="E140" s="97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</row>
    <row r="141" spans="2:44" ht="12.75">
      <c r="B141" s="97"/>
      <c r="C141" s="97"/>
      <c r="D141" s="97"/>
      <c r="E141" s="97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</row>
    <row r="142" spans="2:44" ht="12.75">
      <c r="B142" s="97"/>
      <c r="C142" s="97"/>
      <c r="D142" s="97"/>
      <c r="E142" s="97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</row>
    <row r="143" spans="2:44" ht="12.75">
      <c r="B143" s="97"/>
      <c r="C143" s="97"/>
      <c r="D143" s="97"/>
      <c r="E143" s="97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</row>
    <row r="144" spans="2:44" ht="12.75">
      <c r="B144" s="97"/>
      <c r="C144" s="97"/>
      <c r="D144" s="97"/>
      <c r="E144" s="97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</row>
    <row r="145" spans="2:44" ht="12.75">
      <c r="B145" s="97"/>
      <c r="C145" s="97"/>
      <c r="D145" s="97"/>
      <c r="E145" s="97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</row>
    <row r="146" spans="2:44" ht="12.75">
      <c r="B146" s="97"/>
      <c r="C146" s="97"/>
      <c r="D146" s="97"/>
      <c r="E146" s="97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</row>
    <row r="147" spans="2:44" ht="12.75">
      <c r="B147" s="97"/>
      <c r="C147" s="97"/>
      <c r="D147" s="97"/>
      <c r="E147" s="97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</row>
    <row r="148" spans="2:44" ht="12.75">
      <c r="B148" s="97"/>
      <c r="C148" s="97"/>
      <c r="D148" s="97"/>
      <c r="E148" s="97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</row>
    <row r="149" spans="2:44" ht="12.75">
      <c r="B149" s="97"/>
      <c r="C149" s="97"/>
      <c r="D149" s="97"/>
      <c r="E149" s="97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</row>
    <row r="150" spans="2:44" ht="12.75">
      <c r="B150" s="97"/>
      <c r="C150" s="97"/>
      <c r="D150" s="97"/>
      <c r="E150" s="97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</row>
    <row r="151" spans="2:44" ht="12.75">
      <c r="B151" s="97"/>
      <c r="C151" s="97"/>
      <c r="D151" s="97"/>
      <c r="E151" s="97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</row>
    <row r="152" spans="2:44" ht="12.75">
      <c r="B152" s="97"/>
      <c r="C152" s="97"/>
      <c r="D152" s="97"/>
      <c r="E152" s="97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</row>
    <row r="153" spans="2:44" ht="12.75">
      <c r="B153" s="97"/>
      <c r="C153" s="97"/>
      <c r="D153" s="97"/>
      <c r="E153" s="97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</row>
    <row r="154" spans="2:44" ht="12.75">
      <c r="B154" s="97"/>
      <c r="C154" s="97"/>
      <c r="D154" s="97"/>
      <c r="E154" s="97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</row>
    <row r="155" spans="2:44" ht="12.75">
      <c r="B155" s="97"/>
      <c r="C155" s="97"/>
      <c r="D155" s="97"/>
      <c r="E155" s="97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</row>
    <row r="156" spans="2:44" ht="12.75">
      <c r="B156" s="97"/>
      <c r="C156" s="97"/>
      <c r="D156" s="97"/>
      <c r="E156" s="97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</row>
    <row r="157" spans="2:44" ht="12.75">
      <c r="B157" s="97"/>
      <c r="C157" s="97"/>
      <c r="D157" s="97"/>
      <c r="E157" s="97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</row>
    <row r="158" spans="2:44" ht="12.75">
      <c r="B158" s="97"/>
      <c r="C158" s="97"/>
      <c r="D158" s="97"/>
      <c r="E158" s="97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</row>
    <row r="159" spans="2:44" ht="12.75">
      <c r="B159" s="97"/>
      <c r="C159" s="97"/>
      <c r="D159" s="97"/>
      <c r="E159" s="97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</row>
    <row r="160" spans="2:44" ht="12.75">
      <c r="B160" s="97"/>
      <c r="C160" s="97"/>
      <c r="D160" s="97"/>
      <c r="E160" s="97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</row>
    <row r="161" spans="2:44" ht="12.75">
      <c r="B161" s="97"/>
      <c r="C161" s="97"/>
      <c r="D161" s="97"/>
      <c r="E161" s="97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</row>
    <row r="162" spans="2:44" ht="12.75">
      <c r="B162" s="97"/>
      <c r="C162" s="97"/>
      <c r="D162" s="97"/>
      <c r="E162" s="97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</row>
    <row r="163" spans="2:44" ht="12.75">
      <c r="B163" s="97"/>
      <c r="C163" s="97"/>
      <c r="D163" s="97"/>
      <c r="E163" s="97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</row>
    <row r="164" spans="2:44" ht="12.75">
      <c r="B164" s="97"/>
      <c r="C164" s="97"/>
      <c r="D164" s="97"/>
      <c r="E164" s="97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</row>
    <row r="165" spans="2:44" ht="12.75">
      <c r="B165" s="97"/>
      <c r="C165" s="97"/>
      <c r="D165" s="97"/>
      <c r="E165" s="97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</row>
    <row r="166" spans="2:44" ht="12.75">
      <c r="B166" s="97"/>
      <c r="C166" s="97"/>
      <c r="D166" s="97"/>
      <c r="E166" s="97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</row>
    <row r="167" spans="2:44" ht="12.75">
      <c r="B167" s="97"/>
      <c r="C167" s="97"/>
      <c r="D167" s="97"/>
      <c r="E167" s="97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</row>
    <row r="168" spans="2:44" ht="12.75">
      <c r="B168" s="97"/>
      <c r="C168" s="97"/>
      <c r="D168" s="97"/>
      <c r="E168" s="97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</row>
    <row r="169" spans="2:44" ht="12.75">
      <c r="B169" s="97"/>
      <c r="C169" s="97"/>
      <c r="D169" s="97"/>
      <c r="E169" s="97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</row>
    <row r="170" spans="2:44" ht="12.75">
      <c r="B170" s="97"/>
      <c r="C170" s="97"/>
      <c r="D170" s="97"/>
      <c r="E170" s="97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</row>
    <row r="171" spans="2:44" ht="12.75">
      <c r="B171" s="97"/>
      <c r="C171" s="97"/>
      <c r="D171" s="97"/>
      <c r="E171" s="97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</row>
    <row r="172" spans="2:44" ht="12.75">
      <c r="B172" s="97"/>
      <c r="C172" s="97"/>
      <c r="D172" s="97"/>
      <c r="E172" s="97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</row>
    <row r="173" spans="2:44" ht="12.75">
      <c r="B173" s="97"/>
      <c r="C173" s="97"/>
      <c r="D173" s="97"/>
      <c r="E173" s="97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</row>
    <row r="174" spans="2:44" ht="12.75">
      <c r="B174" s="97"/>
      <c r="C174" s="97"/>
      <c r="D174" s="97"/>
      <c r="E174" s="97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</row>
    <row r="175" spans="2:44" ht="12.75">
      <c r="B175" s="97"/>
      <c r="C175" s="97"/>
      <c r="D175" s="97"/>
      <c r="E175" s="97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</row>
    <row r="176" spans="2:44" ht="12.75">
      <c r="B176" s="97"/>
      <c r="C176" s="97"/>
      <c r="D176" s="97"/>
      <c r="E176" s="97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</row>
    <row r="177" spans="2:44" ht="12.75">
      <c r="B177" s="97"/>
      <c r="C177" s="97"/>
      <c r="D177" s="97"/>
      <c r="E177" s="97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</row>
    <row r="178" spans="2:44" ht="12.75">
      <c r="B178" s="97"/>
      <c r="C178" s="97"/>
      <c r="D178" s="97"/>
      <c r="E178" s="97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</row>
    <row r="179" spans="2:44" ht="12.75">
      <c r="B179" s="97"/>
      <c r="C179" s="97"/>
      <c r="D179" s="97"/>
      <c r="E179" s="97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</row>
    <row r="180" spans="2:44" ht="12.75">
      <c r="B180" s="97"/>
      <c r="C180" s="97"/>
      <c r="D180" s="97"/>
      <c r="E180" s="97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</row>
    <row r="181" spans="2:44" ht="12.75">
      <c r="B181" s="97"/>
      <c r="C181" s="97"/>
      <c r="D181" s="97"/>
      <c r="E181" s="97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</row>
    <row r="182" spans="2:44" ht="12.75">
      <c r="B182" s="97"/>
      <c r="C182" s="97"/>
      <c r="D182" s="97"/>
      <c r="E182" s="97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</row>
    <row r="183" spans="2:44" ht="12.75">
      <c r="B183" s="97"/>
      <c r="C183" s="97"/>
      <c r="D183" s="97"/>
      <c r="E183" s="97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</row>
    <row r="184" spans="2:44" ht="12.75">
      <c r="B184" s="97"/>
      <c r="C184" s="97"/>
      <c r="D184" s="97"/>
      <c r="E184" s="97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</row>
    <row r="185" spans="2:44" ht="12.75">
      <c r="B185" s="97"/>
      <c r="C185" s="97"/>
      <c r="D185" s="97"/>
      <c r="E185" s="97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</row>
    <row r="186" spans="2:44" ht="12.75">
      <c r="B186" s="97"/>
      <c r="C186" s="97"/>
      <c r="D186" s="97"/>
      <c r="E186" s="97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</row>
    <row r="187" spans="2:44" ht="12.75">
      <c r="B187" s="97"/>
      <c r="C187" s="97"/>
      <c r="D187" s="97"/>
      <c r="E187" s="97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</row>
    <row r="188" spans="2:44" ht="12.75">
      <c r="B188" s="97"/>
      <c r="C188" s="97"/>
      <c r="D188" s="97"/>
      <c r="E188" s="97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</row>
    <row r="189" spans="2:44" ht="12.75">
      <c r="B189" s="97"/>
      <c r="C189" s="97"/>
      <c r="D189" s="97"/>
      <c r="E189" s="97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</row>
    <row r="190" spans="2:32" ht="12.75">
      <c r="B190" s="97"/>
      <c r="C190" s="97"/>
      <c r="D190" s="97"/>
      <c r="E190" s="97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</row>
    <row r="191" spans="2:32" ht="12.75">
      <c r="B191" s="97"/>
      <c r="C191" s="97"/>
      <c r="D191" s="97"/>
      <c r="E191" s="97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</row>
    <row r="192" spans="2:32" ht="12.75">
      <c r="B192" s="97"/>
      <c r="C192" s="97"/>
      <c r="D192" s="97"/>
      <c r="E192" s="97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</row>
    <row r="193" spans="2:32" ht="12.75">
      <c r="B193" s="97"/>
      <c r="C193" s="97"/>
      <c r="D193" s="97"/>
      <c r="E193" s="97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</row>
    <row r="194" spans="2:32" ht="12.75">
      <c r="B194" s="97"/>
      <c r="C194" s="97"/>
      <c r="D194" s="97"/>
      <c r="E194" s="97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</row>
    <row r="195" spans="2:32" ht="12.75">
      <c r="B195" s="97"/>
      <c r="C195" s="97"/>
      <c r="D195" s="97"/>
      <c r="E195" s="97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</row>
    <row r="196" spans="2:32" ht="12.75">
      <c r="B196" s="97"/>
      <c r="C196" s="97"/>
      <c r="D196" s="97"/>
      <c r="E196" s="97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</row>
    <row r="197" spans="2:32" ht="12.75">
      <c r="B197" s="97"/>
      <c r="C197" s="97"/>
      <c r="D197" s="97"/>
      <c r="E197" s="97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</row>
    <row r="198" spans="2:32" ht="12.75">
      <c r="B198" s="97"/>
      <c r="C198" s="97"/>
      <c r="D198" s="97"/>
      <c r="E198" s="97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</row>
    <row r="199" spans="2:32" ht="12.75">
      <c r="B199" s="97"/>
      <c r="C199" s="97"/>
      <c r="D199" s="97"/>
      <c r="E199" s="97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</row>
    <row r="200" spans="2:32" ht="12.75">
      <c r="B200" s="97"/>
      <c r="C200" s="97"/>
      <c r="D200" s="97"/>
      <c r="E200" s="97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</row>
    <row r="201" spans="2:32" ht="12.75">
      <c r="B201" s="97"/>
      <c r="C201" s="97"/>
      <c r="D201" s="97"/>
      <c r="E201" s="97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</row>
    <row r="202" spans="2:32" ht="12.75">
      <c r="B202" s="97"/>
      <c r="C202" s="97"/>
      <c r="D202" s="97"/>
      <c r="E202" s="97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</row>
    <row r="203" spans="2:32" ht="12.75">
      <c r="B203" s="97"/>
      <c r="C203" s="97"/>
      <c r="D203" s="97"/>
      <c r="E203" s="97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</row>
    <row r="204" spans="2:32" ht="12.75">
      <c r="B204" s="97"/>
      <c r="C204" s="97"/>
      <c r="D204" s="97"/>
      <c r="E204" s="97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</row>
    <row r="205" spans="2:32" ht="12.75">
      <c r="B205" s="97"/>
      <c r="C205" s="97"/>
      <c r="D205" s="97"/>
      <c r="E205" s="97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</row>
    <row r="206" spans="2:32" ht="12.75">
      <c r="B206" s="97"/>
      <c r="C206" s="97"/>
      <c r="D206" s="97"/>
      <c r="E206" s="97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</row>
    <row r="207" spans="2:32" ht="12.75">
      <c r="B207" s="97"/>
      <c r="C207" s="97"/>
      <c r="D207" s="97"/>
      <c r="E207" s="97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</row>
    <row r="208" spans="2:32" ht="12.75">
      <c r="B208" s="97"/>
      <c r="C208" s="97"/>
      <c r="D208" s="97"/>
      <c r="E208" s="97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</row>
    <row r="209" spans="2:32" ht="12.75">
      <c r="B209" s="97"/>
      <c r="C209" s="97"/>
      <c r="D209" s="97"/>
      <c r="E209" s="97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</row>
    <row r="210" spans="2:32" ht="12.75">
      <c r="B210" s="97"/>
      <c r="C210" s="97"/>
      <c r="D210" s="97"/>
      <c r="E210" s="97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</row>
    <row r="211" spans="2:32" ht="12.75">
      <c r="B211" s="97"/>
      <c r="C211" s="97"/>
      <c r="D211" s="97"/>
      <c r="E211" s="97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</row>
    <row r="212" spans="2:32" ht="12.75">
      <c r="B212" s="97"/>
      <c r="C212" s="97"/>
      <c r="D212" s="97"/>
      <c r="E212" s="97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</row>
    <row r="213" spans="2:32" ht="12.75">
      <c r="B213" s="97"/>
      <c r="C213" s="97"/>
      <c r="D213" s="97"/>
      <c r="E213" s="97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</row>
    <row r="214" spans="2:32" ht="12.75">
      <c r="B214" s="97"/>
      <c r="C214" s="97"/>
      <c r="D214" s="97"/>
      <c r="E214" s="97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</row>
    <row r="215" spans="2:32" ht="12.75">
      <c r="B215" s="97"/>
      <c r="C215" s="97"/>
      <c r="D215" s="97"/>
      <c r="E215" s="97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</row>
    <row r="216" spans="2:32" ht="12.75">
      <c r="B216" s="97"/>
      <c r="C216" s="97"/>
      <c r="D216" s="97"/>
      <c r="E216" s="97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</row>
    <row r="217" spans="2:32" ht="12.75">
      <c r="B217" s="97"/>
      <c r="C217" s="97"/>
      <c r="D217" s="97"/>
      <c r="E217" s="97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</row>
    <row r="218" spans="2:32" ht="12.75">
      <c r="B218" s="97"/>
      <c r="C218" s="97"/>
      <c r="D218" s="97"/>
      <c r="E218" s="97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</row>
    <row r="219" spans="2:32" ht="12.75">
      <c r="B219" s="97"/>
      <c r="C219" s="97"/>
      <c r="D219" s="97"/>
      <c r="E219" s="97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</row>
    <row r="220" spans="2:32" ht="12.75">
      <c r="B220" s="97"/>
      <c r="C220" s="97"/>
      <c r="D220" s="97"/>
      <c r="E220" s="97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</row>
    <row r="221" spans="2:32" ht="12.75">
      <c r="B221" s="97"/>
      <c r="C221" s="97"/>
      <c r="D221" s="97"/>
      <c r="E221" s="97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</row>
    <row r="222" spans="2:32" ht="12.75">
      <c r="B222" s="97"/>
      <c r="C222" s="97"/>
      <c r="D222" s="97"/>
      <c r="E222" s="97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</row>
    <row r="223" spans="2:32" ht="12.75">
      <c r="B223" s="97"/>
      <c r="C223" s="97"/>
      <c r="D223" s="97"/>
      <c r="E223" s="97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</row>
    <row r="224" spans="2:32" ht="12.75">
      <c r="B224" s="97"/>
      <c r="C224" s="97"/>
      <c r="D224" s="97"/>
      <c r="E224" s="97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</row>
    <row r="225" spans="2:32" ht="12.75">
      <c r="B225" s="97"/>
      <c r="C225" s="97"/>
      <c r="D225" s="97"/>
      <c r="E225" s="97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</row>
    <row r="226" spans="2:32" ht="12.75">
      <c r="B226" s="97"/>
      <c r="C226" s="97"/>
      <c r="D226" s="97"/>
      <c r="E226" s="97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</row>
    <row r="227" spans="2:32" ht="12.75">
      <c r="B227" s="97"/>
      <c r="C227" s="97"/>
      <c r="D227" s="97"/>
      <c r="E227" s="97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</row>
    <row r="228" spans="2:32" ht="12.75">
      <c r="B228" s="97"/>
      <c r="C228" s="97"/>
      <c r="D228" s="97"/>
      <c r="E228" s="97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</row>
    <row r="229" spans="2:32" ht="12.75">
      <c r="B229" s="97"/>
      <c r="C229" s="97"/>
      <c r="D229" s="97"/>
      <c r="E229" s="97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</row>
    <row r="230" spans="2:32" ht="12.75">
      <c r="B230" s="97"/>
      <c r="C230" s="97"/>
      <c r="D230" s="97"/>
      <c r="E230" s="97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</row>
    <row r="231" spans="2:32" ht="12.75">
      <c r="B231" s="97"/>
      <c r="C231" s="97"/>
      <c r="D231" s="97"/>
      <c r="E231" s="97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</row>
    <row r="232" spans="2:32" ht="12.75">
      <c r="B232" s="97"/>
      <c r="C232" s="97"/>
      <c r="D232" s="97"/>
      <c r="E232" s="97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</row>
    <row r="233" spans="2:32" ht="12.75">
      <c r="B233" s="97"/>
      <c r="C233" s="97"/>
      <c r="D233" s="97"/>
      <c r="E233" s="97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</row>
    <row r="234" spans="2:32" ht="12.75">
      <c r="B234" s="97"/>
      <c r="C234" s="97"/>
      <c r="D234" s="97"/>
      <c r="E234" s="97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</row>
    <row r="235" spans="2:32" ht="12.75">
      <c r="B235" s="97"/>
      <c r="C235" s="97"/>
      <c r="D235" s="97"/>
      <c r="E235" s="97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</row>
    <row r="236" spans="2:32" ht="12.75">
      <c r="B236" s="97"/>
      <c r="C236" s="97"/>
      <c r="D236" s="97"/>
      <c r="E236" s="97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</row>
    <row r="237" spans="2:32" ht="12.75">
      <c r="B237" s="97"/>
      <c r="C237" s="97"/>
      <c r="D237" s="97"/>
      <c r="E237" s="97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</row>
    <row r="238" spans="2:32" ht="12.75">
      <c r="B238" s="97"/>
      <c r="C238" s="97"/>
      <c r="D238" s="97"/>
      <c r="E238" s="97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</row>
    <row r="239" spans="2:32" ht="12.75">
      <c r="B239" s="97"/>
      <c r="C239" s="97"/>
      <c r="D239" s="97"/>
      <c r="E239" s="97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</row>
    <row r="240" spans="2:32" ht="12.75">
      <c r="B240" s="97"/>
      <c r="C240" s="97"/>
      <c r="D240" s="97"/>
      <c r="E240" s="97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</row>
    <row r="241" spans="2:32" ht="12.75">
      <c r="B241" s="97"/>
      <c r="C241" s="97"/>
      <c r="D241" s="97"/>
      <c r="E241" s="97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</row>
    <row r="242" spans="2:32" ht="12.75">
      <c r="B242" s="97"/>
      <c r="C242" s="97"/>
      <c r="D242" s="97"/>
      <c r="E242" s="97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</row>
    <row r="243" spans="2:32" ht="12.75">
      <c r="B243" s="97"/>
      <c r="C243" s="97"/>
      <c r="D243" s="97"/>
      <c r="E243" s="97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</row>
    <row r="244" spans="2:32" ht="12.75">
      <c r="B244" s="97"/>
      <c r="C244" s="97"/>
      <c r="D244" s="97"/>
      <c r="E244" s="97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</row>
    <row r="245" spans="2:32" ht="12.75">
      <c r="B245" s="97"/>
      <c r="C245" s="97"/>
      <c r="D245" s="97"/>
      <c r="E245" s="97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</row>
    <row r="246" spans="2:32" ht="12.75">
      <c r="B246" s="97"/>
      <c r="C246" s="97"/>
      <c r="D246" s="97"/>
      <c r="E246" s="97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</row>
    <row r="247" spans="2:32" ht="12.75">
      <c r="B247" s="97"/>
      <c r="C247" s="97"/>
      <c r="D247" s="97"/>
      <c r="E247" s="97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</row>
    <row r="248" spans="2:32" ht="12.75">
      <c r="B248" s="97"/>
      <c r="C248" s="97"/>
      <c r="D248" s="97"/>
      <c r="E248" s="97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</row>
    <row r="249" spans="2:32" ht="12.75">
      <c r="B249" s="97"/>
      <c r="C249" s="97"/>
      <c r="D249" s="97"/>
      <c r="E249" s="97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</row>
    <row r="250" spans="2:32" ht="12.75">
      <c r="B250" s="97"/>
      <c r="C250" s="97"/>
      <c r="D250" s="97"/>
      <c r="E250" s="97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</row>
    <row r="251" spans="2:32" ht="12.75">
      <c r="B251" s="97"/>
      <c r="C251" s="97"/>
      <c r="D251" s="97"/>
      <c r="E251" s="97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</row>
    <row r="252" spans="2:32" ht="12.75">
      <c r="B252" s="97"/>
      <c r="C252" s="97"/>
      <c r="D252" s="97"/>
      <c r="E252" s="97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</row>
    <row r="253" spans="2:32" ht="12.75">
      <c r="B253" s="97"/>
      <c r="C253" s="97"/>
      <c r="D253" s="97"/>
      <c r="E253" s="97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</row>
    <row r="254" spans="2:32" ht="12.75">
      <c r="B254" s="97"/>
      <c r="C254" s="97"/>
      <c r="D254" s="97"/>
      <c r="E254" s="97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</row>
    <row r="255" spans="2:32" ht="12.75">
      <c r="B255" s="97"/>
      <c r="C255" s="97"/>
      <c r="D255" s="97"/>
      <c r="E255" s="97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</row>
    <row r="256" spans="2:32" ht="12.75">
      <c r="B256" s="97"/>
      <c r="C256" s="97"/>
      <c r="D256" s="97"/>
      <c r="E256" s="97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</row>
    <row r="257" spans="2:32" ht="12.75">
      <c r="B257" s="97"/>
      <c r="C257" s="97"/>
      <c r="D257" s="97"/>
      <c r="E257" s="97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</row>
    <row r="258" spans="2:32" ht="12.75">
      <c r="B258" s="97"/>
      <c r="C258" s="97"/>
      <c r="D258" s="97"/>
      <c r="E258" s="97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</row>
    <row r="259" spans="2:32" ht="12.75">
      <c r="B259" s="97"/>
      <c r="C259" s="97"/>
      <c r="D259" s="97"/>
      <c r="E259" s="97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</row>
    <row r="260" spans="2:32" ht="12.75">
      <c r="B260" s="97"/>
      <c r="C260" s="97"/>
      <c r="D260" s="97"/>
      <c r="E260" s="97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</row>
    <row r="261" spans="2:32" ht="12.75">
      <c r="B261" s="97"/>
      <c r="C261" s="97"/>
      <c r="D261" s="97"/>
      <c r="E261" s="97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</row>
    <row r="262" spans="2:32" ht="12.75">
      <c r="B262" s="97"/>
      <c r="C262" s="97"/>
      <c r="D262" s="97"/>
      <c r="E262" s="97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</row>
    <row r="263" spans="2:32" ht="12.75">
      <c r="B263" s="97"/>
      <c r="C263" s="97"/>
      <c r="D263" s="97"/>
      <c r="E263" s="97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</row>
    <row r="264" spans="2:32" ht="12.75">
      <c r="B264" s="97"/>
      <c r="C264" s="97"/>
      <c r="D264" s="97"/>
      <c r="E264" s="97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</row>
    <row r="265" spans="2:32" ht="12.75">
      <c r="B265" s="97"/>
      <c r="C265" s="97"/>
      <c r="D265" s="97"/>
      <c r="E265" s="97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</row>
    <row r="266" spans="2:32" ht="12.75">
      <c r="B266" s="97"/>
      <c r="C266" s="97"/>
      <c r="D266" s="97"/>
      <c r="E266" s="97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</row>
    <row r="267" spans="2:32" ht="12.75">
      <c r="B267" s="97"/>
      <c r="C267" s="97"/>
      <c r="D267" s="97"/>
      <c r="E267" s="97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</row>
    <row r="268" spans="2:32" ht="12.75">
      <c r="B268" s="97"/>
      <c r="C268" s="97"/>
      <c r="D268" s="97"/>
      <c r="E268" s="97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</row>
    <row r="269" spans="2:32" ht="12.75">
      <c r="B269" s="97"/>
      <c r="C269" s="97"/>
      <c r="D269" s="97"/>
      <c r="E269" s="97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</row>
    <row r="270" spans="2:32" ht="12.75">
      <c r="B270" s="97"/>
      <c r="C270" s="97"/>
      <c r="D270" s="97"/>
      <c r="E270" s="97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</row>
    <row r="271" spans="2:32" ht="12.75">
      <c r="B271" s="97"/>
      <c r="C271" s="97"/>
      <c r="D271" s="97"/>
      <c r="E271" s="97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</row>
    <row r="272" spans="2:32" ht="12.75">
      <c r="B272" s="97"/>
      <c r="C272" s="97"/>
      <c r="D272" s="97"/>
      <c r="E272" s="97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</row>
    <row r="273" spans="2:32" ht="12.75">
      <c r="B273" s="97"/>
      <c r="C273" s="97"/>
      <c r="D273" s="97"/>
      <c r="E273" s="97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</row>
    <row r="274" spans="2:32" ht="12.75">
      <c r="B274" s="97"/>
      <c r="C274" s="97"/>
      <c r="D274" s="97"/>
      <c r="E274" s="97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</row>
    <row r="275" spans="2:32" ht="12.75">
      <c r="B275" s="97"/>
      <c r="C275" s="97"/>
      <c r="D275" s="97"/>
      <c r="E275" s="97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</row>
    <row r="276" spans="2:32" ht="12.75">
      <c r="B276" s="97"/>
      <c r="C276" s="97"/>
      <c r="D276" s="97"/>
      <c r="E276" s="97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</row>
    <row r="277" spans="2:32" ht="12.75">
      <c r="B277" s="97"/>
      <c r="C277" s="97"/>
      <c r="D277" s="97"/>
      <c r="E277" s="97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</row>
    <row r="278" spans="2:32" ht="12.75">
      <c r="B278" s="97"/>
      <c r="C278" s="97"/>
      <c r="D278" s="97"/>
      <c r="E278" s="97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</row>
    <row r="279" spans="2:32" ht="12.75">
      <c r="B279" s="97"/>
      <c r="C279" s="97"/>
      <c r="D279" s="97"/>
      <c r="E279" s="97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</row>
    <row r="280" spans="2:32" ht="12.75">
      <c r="B280" s="97"/>
      <c r="C280" s="97"/>
      <c r="D280" s="97"/>
      <c r="E280" s="97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</row>
    <row r="281" spans="2:32" ht="12.75">
      <c r="B281" s="97"/>
      <c r="C281" s="97"/>
      <c r="D281" s="97"/>
      <c r="E281" s="97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</row>
    <row r="282" spans="2:32" ht="12.75">
      <c r="B282" s="97"/>
      <c r="C282" s="97"/>
      <c r="D282" s="97"/>
      <c r="E282" s="97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</row>
    <row r="283" spans="2:32" ht="12.75">
      <c r="B283" s="97"/>
      <c r="C283" s="97"/>
      <c r="D283" s="97"/>
      <c r="E283" s="97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</row>
    <row r="284" spans="2:32" ht="12.75">
      <c r="B284" s="97"/>
      <c r="C284" s="97"/>
      <c r="D284" s="97"/>
      <c r="E284" s="97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</row>
    <row r="285" spans="2:32" ht="12.75">
      <c r="B285" s="97"/>
      <c r="C285" s="97"/>
      <c r="D285" s="97"/>
      <c r="E285" s="97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</row>
    <row r="286" spans="2:32" ht="12.75">
      <c r="B286" s="97"/>
      <c r="C286" s="97"/>
      <c r="D286" s="97"/>
      <c r="E286" s="97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</row>
    <row r="287" spans="2:32" ht="12.75">
      <c r="B287" s="97"/>
      <c r="C287" s="97"/>
      <c r="D287" s="97"/>
      <c r="E287" s="97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</row>
    <row r="288" spans="2:32" ht="12.75">
      <c r="B288" s="97"/>
      <c r="C288" s="97"/>
      <c r="D288" s="97"/>
      <c r="E288" s="97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</row>
    <row r="289" spans="2:32" ht="12.75">
      <c r="B289" s="97"/>
      <c r="C289" s="97"/>
      <c r="D289" s="97"/>
      <c r="E289" s="97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</row>
    <row r="290" spans="2:32" ht="12.75">
      <c r="B290" s="97"/>
      <c r="C290" s="97"/>
      <c r="D290" s="97"/>
      <c r="E290" s="97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</row>
    <row r="291" spans="2:32" ht="12.75">
      <c r="B291" s="97"/>
      <c r="C291" s="97"/>
      <c r="D291" s="97"/>
      <c r="E291" s="97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</row>
    <row r="292" spans="2:32" ht="12.75">
      <c r="B292" s="97"/>
      <c r="C292" s="97"/>
      <c r="D292" s="97"/>
      <c r="E292" s="97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</row>
    <row r="293" spans="2:32" ht="12.75">
      <c r="B293" s="97"/>
      <c r="C293" s="97"/>
      <c r="D293" s="97"/>
      <c r="E293" s="97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</row>
    <row r="294" spans="2:32" ht="12.75">
      <c r="B294" s="97"/>
      <c r="C294" s="97"/>
      <c r="D294" s="97"/>
      <c r="E294" s="97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</row>
    <row r="295" spans="2:32" ht="12.75">
      <c r="B295" s="97"/>
      <c r="C295" s="97"/>
      <c r="D295" s="97"/>
      <c r="E295" s="97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</row>
    <row r="296" spans="2:32" ht="12.75">
      <c r="B296" s="97"/>
      <c r="C296" s="97"/>
      <c r="D296" s="97"/>
      <c r="E296" s="97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</row>
    <row r="297" spans="2:32" ht="12.75">
      <c r="B297" s="97"/>
      <c r="C297" s="97"/>
      <c r="D297" s="97"/>
      <c r="E297" s="97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</row>
    <row r="298" spans="2:32" ht="12.75">
      <c r="B298" s="97"/>
      <c r="C298" s="97"/>
      <c r="D298" s="97"/>
      <c r="E298" s="97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</row>
    <row r="299" spans="2:32" ht="12.75">
      <c r="B299" s="97"/>
      <c r="C299" s="97"/>
      <c r="D299" s="97"/>
      <c r="E299" s="97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</row>
    <row r="300" spans="2:32" ht="12.75">
      <c r="B300" s="97"/>
      <c r="C300" s="97"/>
      <c r="D300" s="97"/>
      <c r="E300" s="97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</row>
    <row r="301" spans="2:32" ht="12.75">
      <c r="B301" s="97"/>
      <c r="C301" s="97"/>
      <c r="D301" s="97"/>
      <c r="E301" s="97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</row>
    <row r="302" spans="2:32" ht="12.75">
      <c r="B302" s="97"/>
      <c r="C302" s="97"/>
      <c r="D302" s="97"/>
      <c r="E302" s="97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</row>
    <row r="303" spans="2:32" ht="12.75">
      <c r="B303" s="97"/>
      <c r="C303" s="97"/>
      <c r="D303" s="97"/>
      <c r="E303" s="97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</row>
    <row r="304" spans="2:32" ht="12.75">
      <c r="B304" s="97"/>
      <c r="C304" s="97"/>
      <c r="D304" s="97"/>
      <c r="E304" s="97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</row>
    <row r="305" spans="2:32" ht="12.75">
      <c r="B305" s="97"/>
      <c r="C305" s="97"/>
      <c r="D305" s="97"/>
      <c r="E305" s="97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</row>
    <row r="306" spans="2:32" ht="12.75">
      <c r="B306" s="97"/>
      <c r="C306" s="97"/>
      <c r="D306" s="97"/>
      <c r="E306" s="97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</row>
    <row r="307" spans="2:32" ht="12.75">
      <c r="B307" s="97"/>
      <c r="C307" s="97"/>
      <c r="D307" s="97"/>
      <c r="E307" s="97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</row>
    <row r="308" spans="2:32" ht="12.75">
      <c r="B308" s="97"/>
      <c r="C308" s="97"/>
      <c r="D308" s="97"/>
      <c r="E308" s="97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</row>
    <row r="309" spans="2:32" ht="12.75">
      <c r="B309" s="97"/>
      <c r="C309" s="97"/>
      <c r="D309" s="97"/>
      <c r="E309" s="97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</row>
    <row r="310" spans="2:32" ht="12.75">
      <c r="B310" s="97"/>
      <c r="C310" s="97"/>
      <c r="D310" s="97"/>
      <c r="E310" s="97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</row>
    <row r="311" spans="2:32" ht="12.75">
      <c r="B311" s="97"/>
      <c r="C311" s="97"/>
      <c r="D311" s="97"/>
      <c r="E311" s="97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</row>
    <row r="312" spans="2:32" ht="12.75">
      <c r="B312" s="97"/>
      <c r="C312" s="97"/>
      <c r="D312" s="97"/>
      <c r="E312" s="97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</row>
    <row r="313" spans="2:32" ht="12.75">
      <c r="B313" s="97"/>
      <c r="C313" s="97"/>
      <c r="D313" s="97"/>
      <c r="E313" s="97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</row>
    <row r="314" spans="2:32" ht="12.75">
      <c r="B314" s="97"/>
      <c r="C314" s="97"/>
      <c r="D314" s="97"/>
      <c r="E314" s="97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</row>
    <row r="315" spans="2:32" ht="12.75">
      <c r="B315" s="97"/>
      <c r="C315" s="97"/>
      <c r="D315" s="97"/>
      <c r="E315" s="97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</row>
    <row r="316" spans="2:32" ht="12.75">
      <c r="B316" s="97"/>
      <c r="C316" s="97"/>
      <c r="D316" s="97"/>
      <c r="E316" s="97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</row>
    <row r="317" spans="2:32" ht="12.75">
      <c r="B317" s="97"/>
      <c r="C317" s="97"/>
      <c r="D317" s="97"/>
      <c r="E317" s="97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</row>
    <row r="318" spans="2:32" ht="12.75">
      <c r="B318" s="97"/>
      <c r="C318" s="97"/>
      <c r="D318" s="97"/>
      <c r="E318" s="97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</row>
    <row r="319" spans="2:32" ht="12.75">
      <c r="B319" s="97"/>
      <c r="C319" s="97"/>
      <c r="D319" s="97"/>
      <c r="E319" s="97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</row>
    <row r="320" spans="2:32" ht="12.75">
      <c r="B320" s="97"/>
      <c r="C320" s="97"/>
      <c r="D320" s="97"/>
      <c r="E320" s="97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</row>
    <row r="321" spans="2:32" ht="12.75">
      <c r="B321" s="97"/>
      <c r="C321" s="97"/>
      <c r="D321" s="97"/>
      <c r="E321" s="97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</row>
    <row r="322" spans="2:32" ht="12.75">
      <c r="B322" s="97"/>
      <c r="C322" s="97"/>
      <c r="D322" s="97"/>
      <c r="E322" s="97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</row>
    <row r="323" spans="2:32" ht="12.75">
      <c r="B323" s="97"/>
      <c r="C323" s="97"/>
      <c r="D323" s="97"/>
      <c r="E323" s="97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</row>
    <row r="324" spans="2:32" ht="12.75">
      <c r="B324" s="97"/>
      <c r="C324" s="97"/>
      <c r="D324" s="97"/>
      <c r="E324" s="97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</row>
    <row r="325" spans="2:32" ht="12.75">
      <c r="B325" s="97"/>
      <c r="C325" s="97"/>
      <c r="D325" s="97"/>
      <c r="E325" s="97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</row>
    <row r="326" spans="2:32" ht="12.75">
      <c r="B326" s="97"/>
      <c r="C326" s="97"/>
      <c r="D326" s="97"/>
      <c r="E326" s="97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</row>
    <row r="327" spans="2:32" ht="12.75">
      <c r="B327" s="97"/>
      <c r="C327" s="97"/>
      <c r="D327" s="97"/>
      <c r="E327" s="97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</row>
    <row r="328" spans="2:32" ht="12.75">
      <c r="B328" s="97"/>
      <c r="C328" s="97"/>
      <c r="D328" s="97"/>
      <c r="E328" s="97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</row>
    <row r="329" spans="2:32" ht="12.75">
      <c r="B329" s="97"/>
      <c r="C329" s="97"/>
      <c r="D329" s="97"/>
      <c r="E329" s="97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</row>
    <row r="330" spans="2:32" ht="12.75">
      <c r="B330" s="97"/>
      <c r="C330" s="97"/>
      <c r="D330" s="97"/>
      <c r="E330" s="97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</row>
    <row r="331" spans="2:32" ht="12.75">
      <c r="B331" s="97"/>
      <c r="C331" s="97"/>
      <c r="D331" s="97"/>
      <c r="E331" s="97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</row>
    <row r="332" spans="2:32" ht="12.75">
      <c r="B332" s="97"/>
      <c r="C332" s="97"/>
      <c r="D332" s="97"/>
      <c r="E332" s="97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</row>
    <row r="333" spans="2:32" ht="12.75">
      <c r="B333" s="97"/>
      <c r="C333" s="97"/>
      <c r="D333" s="97"/>
      <c r="E333" s="97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</row>
    <row r="334" spans="2:32" ht="12.75">
      <c r="B334" s="97"/>
      <c r="C334" s="97"/>
      <c r="D334" s="97"/>
      <c r="E334" s="97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</row>
    <row r="335" spans="2:32" ht="12.75">
      <c r="B335" s="97"/>
      <c r="C335" s="97"/>
      <c r="D335" s="97"/>
      <c r="E335" s="97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</row>
    <row r="336" spans="2:32" ht="12.75">
      <c r="B336" s="97"/>
      <c r="C336" s="97"/>
      <c r="D336" s="97"/>
      <c r="E336" s="97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</row>
    <row r="337" spans="2:32" ht="12.75">
      <c r="B337" s="97"/>
      <c r="C337" s="97"/>
      <c r="D337" s="97"/>
      <c r="E337" s="97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</row>
    <row r="338" spans="2:32" ht="12.75">
      <c r="B338" s="97"/>
      <c r="C338" s="97"/>
      <c r="D338" s="97"/>
      <c r="E338" s="97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</row>
    <row r="339" spans="2:32" ht="12.75">
      <c r="B339" s="97"/>
      <c r="C339" s="97"/>
      <c r="D339" s="97"/>
      <c r="E339" s="97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</row>
    <row r="340" spans="2:32" ht="12.75">
      <c r="B340" s="97"/>
      <c r="C340" s="97"/>
      <c r="D340" s="97"/>
      <c r="E340" s="97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</row>
    <row r="341" spans="2:32" ht="12.75">
      <c r="B341" s="97"/>
      <c r="C341" s="97"/>
      <c r="D341" s="97"/>
      <c r="E341" s="97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</row>
    <row r="342" spans="2:32" ht="12.75">
      <c r="B342" s="97"/>
      <c r="C342" s="97"/>
      <c r="D342" s="97"/>
      <c r="E342" s="97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</row>
    <row r="343" spans="2:32" ht="12.75">
      <c r="B343" s="97"/>
      <c r="C343" s="97"/>
      <c r="D343" s="97"/>
      <c r="E343" s="97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</row>
    <row r="344" spans="2:32" ht="12.75">
      <c r="B344" s="97"/>
      <c r="C344" s="97"/>
      <c r="D344" s="97"/>
      <c r="E344" s="97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</row>
    <row r="345" spans="2:32" ht="12.75">
      <c r="B345" s="97"/>
      <c r="C345" s="97"/>
      <c r="D345" s="97"/>
      <c r="E345" s="97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</row>
    <row r="346" spans="2:32" ht="12.75">
      <c r="B346" s="97"/>
      <c r="C346" s="97"/>
      <c r="D346" s="97"/>
      <c r="E346" s="97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</row>
    <row r="347" spans="2:32" ht="12.75">
      <c r="B347" s="97"/>
      <c r="C347" s="97"/>
      <c r="D347" s="97"/>
      <c r="E347" s="97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</row>
    <row r="348" spans="2:32" ht="12.75">
      <c r="B348" s="97"/>
      <c r="C348" s="97"/>
      <c r="D348" s="97"/>
      <c r="E348" s="97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</row>
    <row r="349" spans="2:32" ht="12.75">
      <c r="B349" s="97"/>
      <c r="C349" s="97"/>
      <c r="D349" s="97"/>
      <c r="E349" s="97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</row>
    <row r="350" spans="2:32" ht="12.75">
      <c r="B350" s="97"/>
      <c r="C350" s="97"/>
      <c r="D350" s="97"/>
      <c r="E350" s="97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</row>
    <row r="351" spans="2:32" ht="12.75">
      <c r="B351" s="97"/>
      <c r="C351" s="97"/>
      <c r="D351" s="97"/>
      <c r="E351" s="97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</row>
    <row r="352" spans="2:32" ht="12.75">
      <c r="B352" s="97"/>
      <c r="C352" s="97"/>
      <c r="D352" s="97"/>
      <c r="E352" s="97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</row>
    <row r="353" spans="2:32" ht="12.75">
      <c r="B353" s="97"/>
      <c r="C353" s="97"/>
      <c r="D353" s="97"/>
      <c r="E353" s="97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</row>
    <row r="354" spans="2:32" ht="12.75">
      <c r="B354" s="97"/>
      <c r="C354" s="97"/>
      <c r="D354" s="97"/>
      <c r="E354" s="97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</row>
    <row r="355" spans="2:32" ht="12.75">
      <c r="B355" s="97"/>
      <c r="C355" s="97"/>
      <c r="D355" s="97"/>
      <c r="E355" s="97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</row>
    <row r="356" spans="2:32" ht="12.75">
      <c r="B356" s="97"/>
      <c r="C356" s="97"/>
      <c r="D356" s="97"/>
      <c r="E356" s="97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</row>
    <row r="357" spans="2:32" ht="12.75">
      <c r="B357" s="97"/>
      <c r="C357" s="97"/>
      <c r="D357" s="97"/>
      <c r="E357" s="97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</row>
    <row r="358" spans="2:32" ht="12.75">
      <c r="B358" s="97"/>
      <c r="C358" s="97"/>
      <c r="D358" s="97"/>
      <c r="E358" s="97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</row>
    <row r="359" spans="2:32" ht="12.75">
      <c r="B359" s="97"/>
      <c r="C359" s="97"/>
      <c r="D359" s="97"/>
      <c r="E359" s="97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</row>
    <row r="360" spans="2:32" ht="12.75">
      <c r="B360" s="97"/>
      <c r="C360" s="97"/>
      <c r="D360" s="97"/>
      <c r="E360" s="97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</row>
    <row r="361" spans="2:32" ht="12.75">
      <c r="B361" s="97"/>
      <c r="C361" s="97"/>
      <c r="D361" s="97"/>
      <c r="E361" s="97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</row>
    <row r="362" spans="2:32" ht="12.75">
      <c r="B362" s="97"/>
      <c r="C362" s="97"/>
      <c r="D362" s="97"/>
      <c r="E362" s="97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</row>
    <row r="363" spans="2:32" ht="12.75">
      <c r="B363" s="97"/>
      <c r="C363" s="97"/>
      <c r="D363" s="97"/>
      <c r="E363" s="97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</row>
    <row r="364" spans="2:32" ht="12.75">
      <c r="B364" s="97"/>
      <c r="C364" s="97"/>
      <c r="D364" s="97"/>
      <c r="E364" s="97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</row>
    <row r="365" spans="2:32" ht="12.75">
      <c r="B365" s="97"/>
      <c r="C365" s="97"/>
      <c r="D365" s="97"/>
      <c r="E365" s="97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</row>
    <row r="366" spans="2:32" ht="12.75">
      <c r="B366" s="97"/>
      <c r="C366" s="97"/>
      <c r="D366" s="97"/>
      <c r="E366" s="97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</row>
    <row r="367" spans="2:32" ht="12.75">
      <c r="B367" s="97"/>
      <c r="C367" s="97"/>
      <c r="D367" s="97"/>
      <c r="E367" s="97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</row>
    <row r="368" spans="2:32" ht="12.75">
      <c r="B368" s="97"/>
      <c r="C368" s="97"/>
      <c r="D368" s="97"/>
      <c r="E368" s="97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</row>
    <row r="369" spans="2:32" ht="12.75">
      <c r="B369" s="97"/>
      <c r="C369" s="97"/>
      <c r="D369" s="97"/>
      <c r="E369" s="97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</row>
    <row r="370" spans="2:32" ht="12.75">
      <c r="B370" s="97"/>
      <c r="C370" s="97"/>
      <c r="D370" s="97"/>
      <c r="E370" s="97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</row>
    <row r="371" spans="2:32" ht="12.75">
      <c r="B371" s="97"/>
      <c r="C371" s="97"/>
      <c r="D371" s="97"/>
      <c r="E371" s="97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</row>
    <row r="372" spans="2:32" ht="12.75">
      <c r="B372" s="97"/>
      <c r="C372" s="97"/>
      <c r="D372" s="97"/>
      <c r="E372" s="97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</row>
    <row r="373" spans="2:32" ht="12.75">
      <c r="B373" s="97"/>
      <c r="C373" s="97"/>
      <c r="D373" s="97"/>
      <c r="E373" s="97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</row>
    <row r="374" spans="2:32" ht="12.75">
      <c r="B374" s="97"/>
      <c r="C374" s="97"/>
      <c r="D374" s="97"/>
      <c r="E374" s="97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</row>
    <row r="375" spans="2:32" ht="12.75">
      <c r="B375" s="97"/>
      <c r="C375" s="97"/>
      <c r="D375" s="97"/>
      <c r="E375" s="97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</row>
    <row r="376" spans="2:32" ht="12.75">
      <c r="B376" s="97"/>
      <c r="C376" s="97"/>
      <c r="D376" s="97"/>
      <c r="E376" s="97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</row>
    <row r="377" spans="2:32" ht="12.75">
      <c r="B377" s="97"/>
      <c r="C377" s="97"/>
      <c r="D377" s="97"/>
      <c r="E377" s="97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</row>
    <row r="378" spans="2:32" ht="12.75">
      <c r="B378" s="97"/>
      <c r="C378" s="97"/>
      <c r="D378" s="97"/>
      <c r="E378" s="97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</row>
    <row r="379" spans="2:32" ht="12.75">
      <c r="B379" s="97"/>
      <c r="C379" s="97"/>
      <c r="D379" s="97"/>
      <c r="E379" s="97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</row>
    <row r="380" spans="2:32" ht="12.75">
      <c r="B380" s="97"/>
      <c r="C380" s="97"/>
      <c r="D380" s="97"/>
      <c r="E380" s="97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</row>
    <row r="381" spans="2:32" ht="12.75">
      <c r="B381" s="97"/>
      <c r="C381" s="97"/>
      <c r="D381" s="97"/>
      <c r="E381" s="97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</row>
    <row r="382" spans="2:32" ht="12.75">
      <c r="B382" s="97"/>
      <c r="C382" s="97"/>
      <c r="D382" s="97"/>
      <c r="E382" s="97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</row>
    <row r="383" spans="2:32" ht="12.75">
      <c r="B383" s="97"/>
      <c r="C383" s="97"/>
      <c r="D383" s="97"/>
      <c r="E383" s="97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</row>
    <row r="384" spans="2:32" ht="12.75">
      <c r="B384" s="97"/>
      <c r="C384" s="97"/>
      <c r="D384" s="97"/>
      <c r="E384" s="97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</row>
    <row r="385" spans="2:32" ht="12.75">
      <c r="B385" s="97"/>
      <c r="C385" s="97"/>
      <c r="D385" s="97"/>
      <c r="E385" s="97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</row>
    <row r="386" spans="2:32" ht="12.75">
      <c r="B386" s="97"/>
      <c r="C386" s="97"/>
      <c r="D386" s="97"/>
      <c r="E386" s="97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</row>
    <row r="387" spans="2:32" ht="12.75">
      <c r="B387" s="97"/>
      <c r="C387" s="97"/>
      <c r="D387" s="97"/>
      <c r="E387" s="97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</row>
    <row r="388" spans="2:32" ht="12.75">
      <c r="B388" s="97"/>
      <c r="C388" s="97"/>
      <c r="D388" s="97"/>
      <c r="E388" s="97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</row>
    <row r="389" spans="2:32" ht="12.75">
      <c r="B389" s="97"/>
      <c r="C389" s="97"/>
      <c r="D389" s="97"/>
      <c r="E389" s="97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</row>
    <row r="390" spans="2:32" ht="12.75">
      <c r="B390" s="97"/>
      <c r="C390" s="97"/>
      <c r="D390" s="97"/>
      <c r="E390" s="97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</row>
    <row r="391" spans="2:32" ht="12.75">
      <c r="B391" s="97"/>
      <c r="C391" s="97"/>
      <c r="D391" s="97"/>
      <c r="E391" s="97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</row>
    <row r="392" spans="2:32" ht="12.75">
      <c r="B392" s="97"/>
      <c r="C392" s="97"/>
      <c r="D392" s="97"/>
      <c r="E392" s="97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</row>
    <row r="393" spans="2:32" ht="12.75">
      <c r="B393" s="97"/>
      <c r="C393" s="97"/>
      <c r="D393" s="97"/>
      <c r="E393" s="97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</row>
    <row r="394" spans="2:32" ht="12.75">
      <c r="B394" s="97"/>
      <c r="C394" s="97"/>
      <c r="D394" s="97"/>
      <c r="E394" s="97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</row>
    <row r="395" spans="2:32" ht="12.75">
      <c r="B395" s="97"/>
      <c r="C395" s="97"/>
      <c r="D395" s="97"/>
      <c r="E395" s="97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</row>
    <row r="396" spans="2:32" ht="12.75">
      <c r="B396" s="97"/>
      <c r="C396" s="97"/>
      <c r="D396" s="97"/>
      <c r="E396" s="97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</row>
    <row r="397" spans="2:32" ht="12.75">
      <c r="B397" s="97"/>
      <c r="C397" s="97"/>
      <c r="D397" s="97"/>
      <c r="E397" s="97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</row>
    <row r="398" spans="2:32" ht="12.75">
      <c r="B398" s="97"/>
      <c r="C398" s="97"/>
      <c r="D398" s="97"/>
      <c r="E398" s="97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</row>
    <row r="399" spans="2:32" ht="12.75">
      <c r="B399" s="97"/>
      <c r="C399" s="97"/>
      <c r="D399" s="97"/>
      <c r="E399" s="97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</row>
    <row r="400" spans="2:32" ht="12.75">
      <c r="B400" s="97"/>
      <c r="C400" s="97"/>
      <c r="D400" s="97"/>
      <c r="E400" s="97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</row>
    <row r="401" spans="2:32" ht="12.75">
      <c r="B401" s="97"/>
      <c r="C401" s="97"/>
      <c r="D401" s="97"/>
      <c r="E401" s="97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</row>
    <row r="402" spans="2:32" ht="12.75">
      <c r="B402" s="97"/>
      <c r="C402" s="97"/>
      <c r="D402" s="97"/>
      <c r="E402" s="97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</row>
    <row r="403" spans="2:32" ht="12.75">
      <c r="B403" s="97"/>
      <c r="C403" s="97"/>
      <c r="D403" s="97"/>
      <c r="E403" s="97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</row>
    <row r="404" spans="2:32" ht="12.75">
      <c r="B404" s="97"/>
      <c r="C404" s="97"/>
      <c r="D404" s="97"/>
      <c r="E404" s="97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</row>
    <row r="405" spans="2:32" ht="12.75">
      <c r="B405" s="97"/>
      <c r="C405" s="97"/>
      <c r="D405" s="97"/>
      <c r="E405" s="97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</row>
    <row r="406" spans="2:32" ht="12.75">
      <c r="B406" s="97"/>
      <c r="C406" s="97"/>
      <c r="D406" s="97"/>
      <c r="E406" s="97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</row>
    <row r="407" spans="2:32" ht="12.75">
      <c r="B407" s="97"/>
      <c r="C407" s="97"/>
      <c r="D407" s="97"/>
      <c r="E407" s="97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</row>
    <row r="408" spans="2:32" ht="12.75">
      <c r="B408" s="97"/>
      <c r="C408" s="97"/>
      <c r="D408" s="97"/>
      <c r="E408" s="97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</row>
    <row r="409" spans="2:32" ht="12.75">
      <c r="B409" s="97"/>
      <c r="C409" s="97"/>
      <c r="D409" s="97"/>
      <c r="E409" s="97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</row>
    <row r="410" spans="2:32" ht="12.75">
      <c r="B410" s="97"/>
      <c r="C410" s="97"/>
      <c r="D410" s="97"/>
      <c r="E410" s="97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</row>
    <row r="411" spans="2:32" ht="12.75">
      <c r="B411" s="97"/>
      <c r="C411" s="97"/>
      <c r="D411" s="97"/>
      <c r="E411" s="97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</row>
    <row r="412" spans="2:32" ht="12.75">
      <c r="B412" s="97"/>
      <c r="C412" s="97"/>
      <c r="D412" s="97"/>
      <c r="E412" s="97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</row>
    <row r="413" spans="2:32" ht="12.75">
      <c r="B413" s="97"/>
      <c r="C413" s="97"/>
      <c r="D413" s="97"/>
      <c r="E413" s="97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</row>
    <row r="414" spans="2:32" ht="12.75">
      <c r="B414" s="97"/>
      <c r="C414" s="97"/>
      <c r="D414" s="97"/>
      <c r="E414" s="97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</row>
    <row r="415" spans="2:32" ht="12.75">
      <c r="B415" s="97"/>
      <c r="C415" s="97"/>
      <c r="D415" s="97"/>
      <c r="E415" s="97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</row>
    <row r="416" spans="2:32" ht="12.75">
      <c r="B416" s="97"/>
      <c r="C416" s="97"/>
      <c r="D416" s="97"/>
      <c r="E416" s="97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</row>
    <row r="417" spans="2:32" ht="12.75">
      <c r="B417" s="97"/>
      <c r="C417" s="97"/>
      <c r="D417" s="97"/>
      <c r="E417" s="97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</row>
    <row r="418" spans="2:32" ht="12.75">
      <c r="B418" s="97"/>
      <c r="C418" s="97"/>
      <c r="D418" s="97"/>
      <c r="E418" s="97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</row>
    <row r="419" spans="2:32" ht="12.75">
      <c r="B419" s="97"/>
      <c r="C419" s="97"/>
      <c r="D419" s="97"/>
      <c r="E419" s="97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</row>
    <row r="420" spans="2:32" ht="12.75">
      <c r="B420" s="97"/>
      <c r="C420" s="97"/>
      <c r="D420" s="97"/>
      <c r="E420" s="97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</row>
    <row r="421" spans="2:32" ht="12.75">
      <c r="B421" s="97"/>
      <c r="C421" s="97"/>
      <c r="D421" s="97"/>
      <c r="E421" s="97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</row>
    <row r="422" spans="2:32" ht="12.75">
      <c r="B422" s="97"/>
      <c r="C422" s="97"/>
      <c r="D422" s="97"/>
      <c r="E422" s="97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</row>
    <row r="423" spans="2:32" ht="12.75">
      <c r="B423" s="97"/>
      <c r="C423" s="97"/>
      <c r="D423" s="97"/>
      <c r="E423" s="97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</row>
    <row r="424" spans="2:32" ht="12.75">
      <c r="B424" s="97"/>
      <c r="C424" s="97"/>
      <c r="D424" s="97"/>
      <c r="E424" s="97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</row>
    <row r="425" spans="2:32" ht="12.75">
      <c r="B425" s="97"/>
      <c r="C425" s="97"/>
      <c r="D425" s="97"/>
      <c r="E425" s="97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</row>
    <row r="426" spans="2:32" ht="12.75">
      <c r="B426" s="97"/>
      <c r="C426" s="97"/>
      <c r="D426" s="97"/>
      <c r="E426" s="97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</row>
    <row r="427" spans="2:32" ht="12.75">
      <c r="B427" s="97"/>
      <c r="C427" s="97"/>
      <c r="D427" s="97"/>
      <c r="E427" s="97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</row>
    <row r="428" spans="2:32" ht="12.75">
      <c r="B428" s="97"/>
      <c r="C428" s="97"/>
      <c r="D428" s="97"/>
      <c r="E428" s="97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</row>
    <row r="429" spans="2:32" ht="12.75">
      <c r="B429" s="97"/>
      <c r="C429" s="97"/>
      <c r="D429" s="97"/>
      <c r="E429" s="97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</row>
    <row r="430" spans="2:32" ht="12.75">
      <c r="B430" s="97"/>
      <c r="C430" s="97"/>
      <c r="D430" s="97"/>
      <c r="E430" s="97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</row>
    <row r="431" spans="2:32" ht="12.75">
      <c r="B431" s="97"/>
      <c r="C431" s="97"/>
      <c r="D431" s="97"/>
      <c r="E431" s="97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</row>
    <row r="432" spans="2:32" ht="12.75">
      <c r="B432" s="97"/>
      <c r="C432" s="97"/>
      <c r="D432" s="97"/>
      <c r="E432" s="97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</row>
    <row r="433" spans="2:32" ht="12.75">
      <c r="B433" s="97"/>
      <c r="C433" s="97"/>
      <c r="D433" s="97"/>
      <c r="E433" s="97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</row>
    <row r="434" spans="2:32" ht="12.75">
      <c r="B434" s="97"/>
      <c r="C434" s="97"/>
      <c r="D434" s="97"/>
      <c r="E434" s="97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</row>
    <row r="435" spans="2:32" ht="12.75">
      <c r="B435" s="97"/>
      <c r="C435" s="97"/>
      <c r="D435" s="97"/>
      <c r="E435" s="97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</row>
    <row r="436" spans="2:32" ht="12.75">
      <c r="B436" s="97"/>
      <c r="C436" s="97"/>
      <c r="D436" s="97"/>
      <c r="E436" s="97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</row>
    <row r="437" spans="2:32" ht="12.75">
      <c r="B437" s="97"/>
      <c r="C437" s="97"/>
      <c r="D437" s="97"/>
      <c r="E437" s="97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</row>
    <row r="438" spans="2:32" ht="12.75">
      <c r="B438" s="97"/>
      <c r="C438" s="97"/>
      <c r="D438" s="97"/>
      <c r="E438" s="97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</row>
    <row r="439" spans="2:32" ht="12.75">
      <c r="B439" s="97"/>
      <c r="C439" s="97"/>
      <c r="D439" s="97"/>
      <c r="E439" s="97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</row>
    <row r="440" spans="2:32" ht="12.75">
      <c r="B440" s="97"/>
      <c r="C440" s="97"/>
      <c r="D440" s="97"/>
      <c r="E440" s="97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</row>
    <row r="441" spans="2:32" ht="12.75">
      <c r="B441" s="97"/>
      <c r="C441" s="97"/>
      <c r="D441" s="97"/>
      <c r="E441" s="97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</row>
    <row r="442" spans="2:32" ht="12.75">
      <c r="B442" s="97"/>
      <c r="C442" s="97"/>
      <c r="D442" s="97"/>
      <c r="E442" s="97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</row>
    <row r="443" spans="2:32" ht="12.75">
      <c r="B443" s="97"/>
      <c r="C443" s="97"/>
      <c r="D443" s="97"/>
      <c r="E443" s="97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</row>
    <row r="444" spans="2:32" ht="12.75">
      <c r="B444" s="97"/>
      <c r="C444" s="97"/>
      <c r="D444" s="97"/>
      <c r="E444" s="97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</row>
    <row r="445" spans="2:32" ht="12.75">
      <c r="B445" s="97"/>
      <c r="C445" s="97"/>
      <c r="D445" s="97"/>
      <c r="E445" s="97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</row>
    <row r="446" spans="2:32" ht="12.75">
      <c r="B446" s="97"/>
      <c r="C446" s="97"/>
      <c r="D446" s="97"/>
      <c r="E446" s="97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</row>
    <row r="447" spans="2:32" ht="12.75">
      <c r="B447" s="97"/>
      <c r="C447" s="97"/>
      <c r="D447" s="97"/>
      <c r="E447" s="97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</row>
    <row r="448" spans="2:32" ht="12.75">
      <c r="B448" s="97"/>
      <c r="C448" s="97"/>
      <c r="D448" s="97"/>
      <c r="E448" s="97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</row>
    <row r="449" spans="2:32" ht="12.75">
      <c r="B449" s="97"/>
      <c r="C449" s="97"/>
      <c r="D449" s="97"/>
      <c r="E449" s="97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</row>
    <row r="450" spans="2:32" ht="12.75">
      <c r="B450" s="97"/>
      <c r="C450" s="97"/>
      <c r="D450" s="97"/>
      <c r="E450" s="97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</row>
    <row r="451" spans="2:32" ht="12.75">
      <c r="B451" s="97"/>
      <c r="C451" s="97"/>
      <c r="D451" s="97"/>
      <c r="E451" s="97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</row>
    <row r="452" spans="2:32" ht="12.75">
      <c r="B452" s="97"/>
      <c r="C452" s="97"/>
      <c r="D452" s="97"/>
      <c r="E452" s="97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</row>
    <row r="453" spans="2:32" ht="12.75">
      <c r="B453" s="97"/>
      <c r="C453" s="97"/>
      <c r="D453" s="97"/>
      <c r="E453" s="97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</row>
    <row r="454" spans="2:32" ht="12.75">
      <c r="B454" s="97"/>
      <c r="C454" s="97"/>
      <c r="D454" s="97"/>
      <c r="E454" s="97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</row>
    <row r="455" spans="2:32" ht="12.75">
      <c r="B455" s="97"/>
      <c r="C455" s="97"/>
      <c r="D455" s="97"/>
      <c r="E455" s="97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</row>
    <row r="456" spans="2:32" ht="12.75">
      <c r="B456" s="97"/>
      <c r="C456" s="97"/>
      <c r="D456" s="97"/>
      <c r="E456" s="97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</row>
    <row r="457" spans="2:32" ht="12.75">
      <c r="B457" s="97"/>
      <c r="C457" s="97"/>
      <c r="D457" s="97"/>
      <c r="E457" s="97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</row>
    <row r="458" spans="2:32" ht="12.75">
      <c r="B458" s="97"/>
      <c r="C458" s="97"/>
      <c r="D458" s="97"/>
      <c r="E458" s="97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</row>
    <row r="459" spans="2:32" ht="12.75">
      <c r="B459" s="97"/>
      <c r="C459" s="97"/>
      <c r="D459" s="97"/>
      <c r="E459" s="97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</row>
    <row r="460" spans="2:32" ht="12.75">
      <c r="B460" s="97"/>
      <c r="C460" s="97"/>
      <c r="D460" s="97"/>
      <c r="E460" s="97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</row>
    <row r="461" spans="2:32" ht="12.75">
      <c r="B461" s="97"/>
      <c r="C461" s="97"/>
      <c r="D461" s="97"/>
      <c r="E461" s="97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</row>
    <row r="462" spans="2:32" ht="12.75">
      <c r="B462" s="97"/>
      <c r="C462" s="97"/>
      <c r="D462" s="97"/>
      <c r="E462" s="97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</row>
    <row r="463" spans="2:32" ht="12.75">
      <c r="B463" s="97"/>
      <c r="C463" s="97"/>
      <c r="D463" s="97"/>
      <c r="E463" s="97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</row>
    <row r="464" spans="2:32" ht="12.75">
      <c r="B464" s="97"/>
      <c r="C464" s="97"/>
      <c r="D464" s="97"/>
      <c r="E464" s="97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</row>
    <row r="465" spans="2:32" ht="12.75">
      <c r="B465" s="97"/>
      <c r="C465" s="97"/>
      <c r="D465" s="97"/>
      <c r="E465" s="97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</row>
    <row r="466" spans="2:32" ht="12.75">
      <c r="B466" s="97"/>
      <c r="C466" s="97"/>
      <c r="D466" s="97"/>
      <c r="E466" s="97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</row>
    <row r="467" spans="2:32" ht="12.75">
      <c r="B467" s="97"/>
      <c r="C467" s="97"/>
      <c r="D467" s="97"/>
      <c r="E467" s="97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</row>
    <row r="468" spans="2:32" ht="12.75">
      <c r="B468" s="97"/>
      <c r="C468" s="97"/>
      <c r="D468" s="97"/>
      <c r="E468" s="97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</row>
    <row r="469" spans="2:32" ht="12.75">
      <c r="B469" s="97"/>
      <c r="C469" s="97"/>
      <c r="D469" s="97"/>
      <c r="E469" s="97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</row>
    <row r="470" spans="2:32" ht="12.75">
      <c r="B470" s="97"/>
      <c r="C470" s="97"/>
      <c r="D470" s="97"/>
      <c r="E470" s="97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</row>
    <row r="471" spans="2:32" ht="12.75">
      <c r="B471" s="97"/>
      <c r="C471" s="97"/>
      <c r="D471" s="97"/>
      <c r="E471" s="97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</row>
    <row r="472" spans="2:32" ht="12.75">
      <c r="B472" s="97"/>
      <c r="C472" s="97"/>
      <c r="D472" s="97"/>
      <c r="E472" s="97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</row>
    <row r="473" spans="2:32" ht="12.75">
      <c r="B473" s="97"/>
      <c r="C473" s="97"/>
      <c r="D473" s="97"/>
      <c r="E473" s="97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</row>
    <row r="474" spans="2:32" ht="12.75">
      <c r="B474" s="97"/>
      <c r="C474" s="97"/>
      <c r="D474" s="97"/>
      <c r="E474" s="97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</row>
    <row r="475" spans="2:32" ht="12.75">
      <c r="B475" s="97"/>
      <c r="C475" s="97"/>
      <c r="D475" s="97"/>
      <c r="E475" s="97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</row>
    <row r="476" spans="2:32" ht="12.75">
      <c r="B476" s="97"/>
      <c r="C476" s="97"/>
      <c r="D476" s="97"/>
      <c r="E476" s="97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</row>
    <row r="477" spans="2:32" ht="12.75">
      <c r="B477" s="97"/>
      <c r="C477" s="97"/>
      <c r="D477" s="97"/>
      <c r="E477" s="97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</row>
    <row r="478" spans="2:32" ht="12.75">
      <c r="B478" s="97"/>
      <c r="C478" s="97"/>
      <c r="D478" s="97"/>
      <c r="E478" s="97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</row>
    <row r="479" spans="2:32" ht="12.75">
      <c r="B479" s="97"/>
      <c r="C479" s="97"/>
      <c r="D479" s="97"/>
      <c r="E479" s="97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</row>
    <row r="480" spans="2:32" ht="12.75">
      <c r="B480" s="97"/>
      <c r="C480" s="97"/>
      <c r="D480" s="97"/>
      <c r="E480" s="97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</row>
    <row r="481" spans="2:32" ht="12.75">
      <c r="B481" s="97"/>
      <c r="C481" s="97"/>
      <c r="D481" s="97"/>
      <c r="E481" s="97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</row>
    <row r="482" spans="2:32" ht="12.75">
      <c r="B482" s="97"/>
      <c r="C482" s="97"/>
      <c r="D482" s="97"/>
      <c r="E482" s="97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</row>
    <row r="483" spans="2:32" ht="12.75">
      <c r="B483" s="97"/>
      <c r="C483" s="97"/>
      <c r="D483" s="97"/>
      <c r="E483" s="97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</row>
    <row r="484" spans="2:32" ht="12.75">
      <c r="B484" s="97"/>
      <c r="C484" s="97"/>
      <c r="D484" s="97"/>
      <c r="E484" s="97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</row>
    <row r="485" spans="2:32" ht="12.75">
      <c r="B485" s="97"/>
      <c r="C485" s="97"/>
      <c r="D485" s="97"/>
      <c r="E485" s="97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</row>
    <row r="486" spans="2:32" ht="12.75">
      <c r="B486" s="97"/>
      <c r="C486" s="97"/>
      <c r="D486" s="97"/>
      <c r="E486" s="97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</row>
    <row r="487" spans="2:32" ht="12.75">
      <c r="B487" s="97"/>
      <c r="C487" s="97"/>
      <c r="D487" s="97"/>
      <c r="E487" s="97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</row>
    <row r="488" spans="2:32" ht="12.75">
      <c r="B488" s="97"/>
      <c r="C488" s="97"/>
      <c r="D488" s="97"/>
      <c r="E488" s="97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</row>
    <row r="489" spans="2:32" ht="12.75">
      <c r="B489" s="97"/>
      <c r="C489" s="97"/>
      <c r="D489" s="97"/>
      <c r="E489" s="97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</row>
    <row r="490" spans="2:32" ht="12.75">
      <c r="B490" s="97"/>
      <c r="C490" s="97"/>
      <c r="D490" s="97"/>
      <c r="E490" s="97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</row>
    <row r="491" spans="2:32" ht="12.75">
      <c r="B491" s="97"/>
      <c r="C491" s="97"/>
      <c r="D491" s="97"/>
      <c r="E491" s="97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</row>
    <row r="492" spans="2:32" ht="12.75">
      <c r="B492" s="97"/>
      <c r="C492" s="97"/>
      <c r="D492" s="97"/>
      <c r="E492" s="97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</row>
    <row r="493" spans="2:32" ht="12.75">
      <c r="B493" s="97"/>
      <c r="C493" s="97"/>
      <c r="D493" s="97"/>
      <c r="E493" s="97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</row>
    <row r="494" spans="2:32" ht="12.75">
      <c r="B494" s="97"/>
      <c r="C494" s="97"/>
      <c r="D494" s="97"/>
      <c r="E494" s="97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</row>
    <row r="495" spans="2:32" ht="12.75">
      <c r="B495" s="97"/>
      <c r="C495" s="97"/>
      <c r="D495" s="97"/>
      <c r="E495" s="97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</row>
    <row r="496" spans="2:32" ht="12.75">
      <c r="B496" s="97"/>
      <c r="C496" s="97"/>
      <c r="D496" s="97"/>
      <c r="E496" s="97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</row>
    <row r="497" spans="2:32" ht="12.75">
      <c r="B497" s="97"/>
      <c r="C497" s="97"/>
      <c r="D497" s="97"/>
      <c r="E497" s="97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</row>
    <row r="498" spans="2:32" ht="12.75">
      <c r="B498" s="97"/>
      <c r="C498" s="97"/>
      <c r="D498" s="97"/>
      <c r="E498" s="97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</row>
    <row r="499" spans="2:32" ht="12.75">
      <c r="B499" s="97"/>
      <c r="C499" s="97"/>
      <c r="D499" s="97"/>
      <c r="E499" s="97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</row>
    <row r="500" spans="2:32" ht="12.75">
      <c r="B500" s="97"/>
      <c r="C500" s="97"/>
      <c r="D500" s="97"/>
      <c r="E500" s="97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</row>
    <row r="501" spans="2:32" ht="12.75">
      <c r="B501" s="97"/>
      <c r="C501" s="97"/>
      <c r="D501" s="97"/>
      <c r="E501" s="97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</row>
    <row r="502" spans="2:32" ht="12.75">
      <c r="B502" s="97"/>
      <c r="C502" s="97"/>
      <c r="D502" s="97"/>
      <c r="E502" s="97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</row>
    <row r="503" spans="2:32" ht="12.75">
      <c r="B503" s="97"/>
      <c r="C503" s="97"/>
      <c r="D503" s="97"/>
      <c r="E503" s="97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</row>
    <row r="504" spans="2:32" ht="12.75">
      <c r="B504" s="97"/>
      <c r="C504" s="97"/>
      <c r="D504" s="97"/>
      <c r="E504" s="97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</row>
    <row r="505" spans="2:32" ht="12.75">
      <c r="B505" s="97"/>
      <c r="C505" s="97"/>
      <c r="D505" s="97"/>
      <c r="E505" s="97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</row>
    <row r="506" spans="2:32" ht="12.75">
      <c r="B506" s="97"/>
      <c r="C506" s="97"/>
      <c r="D506" s="97"/>
      <c r="E506" s="97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</row>
    <row r="507" spans="2:32" ht="12.75">
      <c r="B507" s="97"/>
      <c r="C507" s="97"/>
      <c r="D507" s="97"/>
      <c r="E507" s="97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</row>
    <row r="508" spans="2:32" ht="12.75">
      <c r="B508" s="97"/>
      <c r="C508" s="97"/>
      <c r="D508" s="97"/>
      <c r="E508" s="97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</row>
    <row r="509" spans="2:32" ht="12.75">
      <c r="B509" s="97"/>
      <c r="C509" s="97"/>
      <c r="D509" s="97"/>
      <c r="E509" s="97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</row>
    <row r="510" spans="2:32" ht="12.75">
      <c r="B510" s="97"/>
      <c r="C510" s="97"/>
      <c r="D510" s="97"/>
      <c r="E510" s="97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</row>
    <row r="511" spans="2:32" ht="12.75">
      <c r="B511" s="97"/>
      <c r="C511" s="97"/>
      <c r="D511" s="97"/>
      <c r="E511" s="97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</row>
    <row r="512" spans="2:32" ht="12.75">
      <c r="B512" s="97"/>
      <c r="C512" s="97"/>
      <c r="D512" s="97"/>
      <c r="E512" s="97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</row>
    <row r="513" spans="2:32" ht="12.75">
      <c r="B513" s="97"/>
      <c r="C513" s="97"/>
      <c r="D513" s="97"/>
      <c r="E513" s="97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</row>
    <row r="514" spans="2:32" ht="12.75">
      <c r="B514" s="97"/>
      <c r="C514" s="97"/>
      <c r="D514" s="97"/>
      <c r="E514" s="97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</row>
    <row r="515" spans="2:32" ht="12.75">
      <c r="B515" s="97"/>
      <c r="C515" s="97"/>
      <c r="D515" s="97"/>
      <c r="E515" s="97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</row>
    <row r="516" spans="2:32" ht="12.75">
      <c r="B516" s="97"/>
      <c r="C516" s="97"/>
      <c r="D516" s="97"/>
      <c r="E516" s="97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</row>
    <row r="517" spans="2:32" ht="12.75">
      <c r="B517" s="97"/>
      <c r="C517" s="97"/>
      <c r="D517" s="97"/>
      <c r="E517" s="97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</row>
    <row r="518" spans="2:32" ht="12.75">
      <c r="B518" s="97"/>
      <c r="C518" s="97"/>
      <c r="D518" s="97"/>
      <c r="E518" s="97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</row>
    <row r="519" spans="2:32" ht="12.75">
      <c r="B519" s="97"/>
      <c r="C519" s="97"/>
      <c r="D519" s="97"/>
      <c r="E519" s="97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</row>
    <row r="520" spans="2:32" ht="12.75">
      <c r="B520" s="97"/>
      <c r="C520" s="97"/>
      <c r="D520" s="97"/>
      <c r="E520" s="97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</row>
    <row r="521" spans="2:32" ht="12.75">
      <c r="B521" s="97"/>
      <c r="C521" s="97"/>
      <c r="D521" s="97"/>
      <c r="E521" s="97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</row>
    <row r="522" spans="2:32" ht="12.75">
      <c r="B522" s="97"/>
      <c r="C522" s="97"/>
      <c r="D522" s="97"/>
      <c r="E522" s="97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</row>
    <row r="523" spans="2:32" ht="12.75">
      <c r="B523" s="97"/>
      <c r="C523" s="97"/>
      <c r="D523" s="97"/>
      <c r="E523" s="97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</row>
    <row r="524" spans="2:32" ht="12.75">
      <c r="B524" s="97"/>
      <c r="C524" s="97"/>
      <c r="D524" s="97"/>
      <c r="E524" s="97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</row>
    <row r="525" spans="2:32" ht="12.75">
      <c r="B525" s="97"/>
      <c r="C525" s="97"/>
      <c r="D525" s="97"/>
      <c r="E525" s="97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</row>
    <row r="526" spans="2:32" ht="12.75">
      <c r="B526" s="97"/>
      <c r="C526" s="97"/>
      <c r="D526" s="97"/>
      <c r="E526" s="97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</row>
    <row r="527" spans="2:32" ht="12.75">
      <c r="B527" s="97"/>
      <c r="C527" s="97"/>
      <c r="D527" s="97"/>
      <c r="E527" s="97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</row>
    <row r="528" spans="2:32" ht="12.75">
      <c r="B528" s="97"/>
      <c r="C528" s="97"/>
      <c r="D528" s="97"/>
      <c r="E528" s="97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</row>
    <row r="529" spans="2:32" ht="12.75">
      <c r="B529" s="97"/>
      <c r="C529" s="97"/>
      <c r="D529" s="97"/>
      <c r="E529" s="97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</row>
    <row r="530" spans="2:32" ht="12.75">
      <c r="B530" s="97"/>
      <c r="C530" s="97"/>
      <c r="D530" s="97"/>
      <c r="E530" s="97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</row>
    <row r="531" spans="2:32" ht="12.75">
      <c r="B531" s="97"/>
      <c r="C531" s="97"/>
      <c r="D531" s="97"/>
      <c r="E531" s="97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</row>
    <row r="532" spans="2:32" ht="12.75">
      <c r="B532" s="97"/>
      <c r="C532" s="97"/>
      <c r="D532" s="97"/>
      <c r="E532" s="97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</row>
    <row r="533" spans="2:32" ht="12.75">
      <c r="B533" s="97"/>
      <c r="C533" s="97"/>
      <c r="D533" s="97"/>
      <c r="E533" s="97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</row>
    <row r="534" spans="2:32" ht="12.75">
      <c r="B534" s="97"/>
      <c r="C534" s="97"/>
      <c r="D534" s="97"/>
      <c r="E534" s="97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</row>
    <row r="535" spans="2:32" ht="12.75">
      <c r="B535" s="97"/>
      <c r="C535" s="97"/>
      <c r="D535" s="97"/>
      <c r="E535" s="97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</row>
    <row r="536" spans="2:32" ht="12.75">
      <c r="B536" s="97"/>
      <c r="C536" s="97"/>
      <c r="D536" s="97"/>
      <c r="E536" s="97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</row>
    <row r="537" spans="2:32" ht="12.75">
      <c r="B537" s="97"/>
      <c r="C537" s="97"/>
      <c r="D537" s="97"/>
      <c r="E537" s="97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</row>
    <row r="538" spans="2:32" ht="12.75">
      <c r="B538" s="97"/>
      <c r="C538" s="97"/>
      <c r="D538" s="97"/>
      <c r="E538" s="97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</row>
    <row r="539" spans="2:32" ht="12.75">
      <c r="B539" s="97"/>
      <c r="C539" s="97"/>
      <c r="D539" s="97"/>
      <c r="E539" s="97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</row>
    <row r="540" spans="2:32" ht="12.75">
      <c r="B540" s="97"/>
      <c r="C540" s="97"/>
      <c r="D540" s="97"/>
      <c r="E540" s="97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</row>
    <row r="541" spans="2:32" ht="12.75">
      <c r="B541" s="97"/>
      <c r="C541" s="97"/>
      <c r="D541" s="97"/>
      <c r="E541" s="97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</row>
    <row r="542" spans="2:32" ht="12.75">
      <c r="B542" s="97"/>
      <c r="C542" s="97"/>
      <c r="D542" s="97"/>
      <c r="E542" s="97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</row>
    <row r="543" spans="2:32" ht="12.75">
      <c r="B543" s="97"/>
      <c r="C543" s="97"/>
      <c r="D543" s="97"/>
      <c r="E543" s="97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</row>
    <row r="544" spans="2:32" ht="12.75">
      <c r="B544" s="97"/>
      <c r="C544" s="97"/>
      <c r="D544" s="97"/>
      <c r="E544" s="97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</row>
    <row r="545" spans="2:32" ht="12.75">
      <c r="B545" s="97"/>
      <c r="C545" s="97"/>
      <c r="D545" s="97"/>
      <c r="E545" s="97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</row>
    <row r="546" spans="2:32" ht="12.75">
      <c r="B546" s="97"/>
      <c r="C546" s="97"/>
      <c r="D546" s="97"/>
      <c r="E546" s="97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</row>
    <row r="547" spans="2:32" ht="12.75">
      <c r="B547" s="97"/>
      <c r="C547" s="97"/>
      <c r="D547" s="97"/>
      <c r="E547" s="97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</row>
    <row r="548" spans="2:32" ht="12.75">
      <c r="B548" s="97"/>
      <c r="C548" s="97"/>
      <c r="D548" s="97"/>
      <c r="E548" s="97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</row>
    <row r="549" spans="2:32" ht="12.75">
      <c r="B549" s="97"/>
      <c r="C549" s="97"/>
      <c r="D549" s="97"/>
      <c r="E549" s="97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</row>
    <row r="550" spans="2:32" ht="12.75">
      <c r="B550" s="97"/>
      <c r="C550" s="97"/>
      <c r="D550" s="97"/>
      <c r="E550" s="97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</row>
    <row r="551" spans="2:32" ht="12.75">
      <c r="B551" s="97"/>
      <c r="C551" s="97"/>
      <c r="D551" s="97"/>
      <c r="E551" s="97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</row>
    <row r="552" spans="2:32" ht="12.75">
      <c r="B552" s="97"/>
      <c r="C552" s="97"/>
      <c r="D552" s="97"/>
      <c r="E552" s="97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</row>
    <row r="553" spans="2:32" ht="12.75">
      <c r="B553" s="97"/>
      <c r="C553" s="97"/>
      <c r="D553" s="97"/>
      <c r="E553" s="97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</row>
    <row r="554" spans="2:32" ht="12.75">
      <c r="B554" s="97"/>
      <c r="C554" s="97"/>
      <c r="D554" s="97"/>
      <c r="E554" s="97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</row>
    <row r="555" spans="2:32" ht="12.75">
      <c r="B555" s="97"/>
      <c r="C555" s="97"/>
      <c r="D555" s="97"/>
      <c r="E555" s="97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</row>
    <row r="556" spans="2:32" ht="12.75">
      <c r="B556" s="97"/>
      <c r="C556" s="97"/>
      <c r="D556" s="97"/>
      <c r="E556" s="97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</row>
    <row r="557" spans="2:32" ht="12.75">
      <c r="B557" s="97"/>
      <c r="C557" s="97"/>
      <c r="D557" s="97"/>
      <c r="E557" s="97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</row>
    <row r="558" spans="2:32" ht="12.75">
      <c r="B558" s="97"/>
      <c r="C558" s="97"/>
      <c r="D558" s="97"/>
      <c r="E558" s="97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</row>
    <row r="559" spans="2:32" ht="12.75">
      <c r="B559" s="97"/>
      <c r="C559" s="97"/>
      <c r="D559" s="97"/>
      <c r="E559" s="97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</row>
    <row r="560" spans="2:32" ht="12.75">
      <c r="B560" s="97"/>
      <c r="C560" s="97"/>
      <c r="D560" s="97"/>
      <c r="E560" s="97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</row>
    <row r="561" spans="2:32" ht="12.75">
      <c r="B561" s="97"/>
      <c r="C561" s="97"/>
      <c r="D561" s="97"/>
      <c r="E561" s="97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</row>
    <row r="562" spans="2:32" ht="12.75">
      <c r="B562" s="97"/>
      <c r="C562" s="97"/>
      <c r="D562" s="97"/>
      <c r="E562" s="97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</row>
    <row r="563" spans="2:32" ht="12.75">
      <c r="B563" s="97"/>
      <c r="C563" s="97"/>
      <c r="D563" s="97"/>
      <c r="E563" s="97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</row>
    <row r="564" spans="2:32" ht="12.75">
      <c r="B564" s="97"/>
      <c r="C564" s="97"/>
      <c r="D564" s="97"/>
      <c r="E564" s="97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</row>
    <row r="565" spans="2:32" ht="12.75">
      <c r="B565" s="97"/>
      <c r="C565" s="97"/>
      <c r="D565" s="97"/>
      <c r="E565" s="97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</row>
    <row r="566" spans="2:32" ht="12.75">
      <c r="B566" s="97"/>
      <c r="C566" s="97"/>
      <c r="D566" s="97"/>
      <c r="E566" s="97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</row>
    <row r="567" spans="2:32" ht="12.75">
      <c r="B567" s="97"/>
      <c r="C567" s="97"/>
      <c r="D567" s="97"/>
      <c r="E567" s="97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</row>
    <row r="568" spans="2:32" ht="12.75">
      <c r="B568" s="97"/>
      <c r="C568" s="97"/>
      <c r="D568" s="97"/>
      <c r="E568" s="97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</row>
    <row r="569" spans="2:32" ht="12.75">
      <c r="B569" s="97"/>
      <c r="C569" s="97"/>
      <c r="D569" s="97"/>
      <c r="E569" s="97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</row>
    <row r="570" spans="2:32" ht="12.75">
      <c r="B570" s="97"/>
      <c r="C570" s="97"/>
      <c r="D570" s="97"/>
      <c r="E570" s="97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</row>
    <row r="571" spans="2:32" ht="12.75">
      <c r="B571" s="97"/>
      <c r="C571" s="97"/>
      <c r="D571" s="97"/>
      <c r="E571" s="97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</row>
    <row r="572" spans="2:32" ht="12.75">
      <c r="B572" s="97"/>
      <c r="C572" s="97"/>
      <c r="D572" s="97"/>
      <c r="E572" s="97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</row>
    <row r="573" spans="2:32" ht="12.75">
      <c r="B573" s="97"/>
      <c r="C573" s="97"/>
      <c r="D573" s="97"/>
      <c r="E573" s="97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</row>
    <row r="574" spans="2:32" ht="12.75">
      <c r="B574" s="97"/>
      <c r="C574" s="97"/>
      <c r="D574" s="97"/>
      <c r="E574" s="97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</row>
    <row r="575" spans="2:32" ht="12.75">
      <c r="B575" s="97"/>
      <c r="C575" s="97"/>
      <c r="D575" s="97"/>
      <c r="E575" s="97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</row>
    <row r="576" spans="2:32" ht="12.75">
      <c r="B576" s="97"/>
      <c r="C576" s="97"/>
      <c r="D576" s="97"/>
      <c r="E576" s="97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</row>
    <row r="577" spans="2:32" ht="12.75">
      <c r="B577" s="97"/>
      <c r="C577" s="97"/>
      <c r="D577" s="97"/>
      <c r="E577" s="97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</row>
    <row r="578" spans="2:32" ht="12.75">
      <c r="B578" s="97"/>
      <c r="C578" s="97"/>
      <c r="D578" s="97"/>
      <c r="E578" s="97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</row>
    <row r="579" spans="2:32" ht="12.75">
      <c r="B579" s="97"/>
      <c r="C579" s="97"/>
      <c r="D579" s="97"/>
      <c r="E579" s="97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</row>
    <row r="580" spans="2:32" ht="12.75">
      <c r="B580" s="97"/>
      <c r="C580" s="97"/>
      <c r="D580" s="97"/>
      <c r="E580" s="97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</row>
    <row r="581" spans="2:32" ht="12.75">
      <c r="B581" s="97"/>
      <c r="C581" s="97"/>
      <c r="D581" s="97"/>
      <c r="E581" s="97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</row>
    <row r="582" spans="2:32" ht="12.75">
      <c r="B582" s="97"/>
      <c r="C582" s="97"/>
      <c r="D582" s="97"/>
      <c r="E582" s="97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</row>
    <row r="583" spans="2:32" ht="12.75">
      <c r="B583" s="97"/>
      <c r="C583" s="97"/>
      <c r="D583" s="97"/>
      <c r="E583" s="97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</row>
    <row r="584" spans="2:32" ht="12.75">
      <c r="B584" s="97"/>
      <c r="C584" s="97"/>
      <c r="D584" s="97"/>
      <c r="E584" s="97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</row>
    <row r="585" spans="2:32" ht="12.75">
      <c r="B585" s="97"/>
      <c r="C585" s="97"/>
      <c r="D585" s="97"/>
      <c r="E585" s="97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</row>
    <row r="586" spans="2:32" ht="12.75">
      <c r="B586" s="97"/>
      <c r="C586" s="97"/>
      <c r="D586" s="97"/>
      <c r="E586" s="97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</row>
    <row r="587" spans="2:32" ht="12.75">
      <c r="B587" s="97"/>
      <c r="C587" s="97"/>
      <c r="D587" s="97"/>
      <c r="E587" s="97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</row>
    <row r="588" spans="2:32" ht="12.75">
      <c r="B588" s="97"/>
      <c r="C588" s="97"/>
      <c r="D588" s="97"/>
      <c r="E588" s="97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</row>
    <row r="589" spans="2:32" ht="12.75">
      <c r="B589" s="97"/>
      <c r="C589" s="97"/>
      <c r="D589" s="97"/>
      <c r="E589" s="97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</row>
    <row r="590" spans="2:32" ht="12.75">
      <c r="B590" s="97"/>
      <c r="C590" s="97"/>
      <c r="D590" s="97"/>
      <c r="E590" s="97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</row>
    <row r="591" spans="2:32" ht="12.75">
      <c r="B591" s="97"/>
      <c r="C591" s="97"/>
      <c r="D591" s="97"/>
      <c r="E591" s="97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</row>
    <row r="592" spans="2:32" ht="12.75">
      <c r="B592" s="97"/>
      <c r="C592" s="97"/>
      <c r="D592" s="97"/>
      <c r="E592" s="97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</row>
    <row r="593" spans="2:32" ht="12.75">
      <c r="B593" s="97"/>
      <c r="C593" s="97"/>
      <c r="D593" s="97"/>
      <c r="E593" s="97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</row>
    <row r="594" spans="2:32" ht="12.75">
      <c r="B594" s="97"/>
      <c r="C594" s="97"/>
      <c r="D594" s="97"/>
      <c r="E594" s="97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</row>
    <row r="595" spans="2:32" ht="12.75">
      <c r="B595" s="97"/>
      <c r="C595" s="97"/>
      <c r="D595" s="97"/>
      <c r="E595" s="97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</row>
    <row r="596" spans="2:32" ht="12.75">
      <c r="B596" s="97"/>
      <c r="C596" s="97"/>
      <c r="D596" s="97"/>
      <c r="E596" s="97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</row>
    <row r="597" spans="2:32" ht="12.75">
      <c r="B597" s="97"/>
      <c r="C597" s="97"/>
      <c r="D597" s="97"/>
      <c r="E597" s="97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</row>
    <row r="598" spans="2:32" ht="12.75">
      <c r="B598" s="97"/>
      <c r="C598" s="97"/>
      <c r="D598" s="97"/>
      <c r="E598" s="97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</row>
    <row r="599" spans="2:32" ht="12.75">
      <c r="B599" s="97"/>
      <c r="C599" s="97"/>
      <c r="D599" s="97"/>
      <c r="E599" s="97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</row>
    <row r="600" spans="2:32" ht="12.75">
      <c r="B600" s="97"/>
      <c r="C600" s="97"/>
      <c r="D600" s="97"/>
      <c r="E600" s="97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</row>
    <row r="601" spans="2:32" ht="12.75">
      <c r="B601" s="97"/>
      <c r="C601" s="97"/>
      <c r="D601" s="97"/>
      <c r="E601" s="97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</row>
    <row r="602" spans="2:32" ht="12.75">
      <c r="B602" s="97"/>
      <c r="C602" s="97"/>
      <c r="D602" s="97"/>
      <c r="E602" s="97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</row>
    <row r="603" spans="2:32" ht="12.75">
      <c r="B603" s="97"/>
      <c r="C603" s="97"/>
      <c r="D603" s="97"/>
      <c r="E603" s="97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</row>
    <row r="604" spans="2:32" ht="12.75">
      <c r="B604" s="97"/>
      <c r="C604" s="97"/>
      <c r="D604" s="97"/>
      <c r="E604" s="97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</row>
    <row r="605" spans="2:32" ht="12.75">
      <c r="B605" s="97"/>
      <c r="C605" s="97"/>
      <c r="D605" s="97"/>
      <c r="E605" s="97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</row>
    <row r="606" spans="2:32" ht="12.75">
      <c r="B606" s="97"/>
      <c r="C606" s="97"/>
      <c r="D606" s="97"/>
      <c r="E606" s="97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</row>
    <row r="607" spans="2:32" ht="12.75">
      <c r="B607" s="97"/>
      <c r="C607" s="97"/>
      <c r="D607" s="97"/>
      <c r="E607" s="97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</row>
    <row r="608" spans="2:32" ht="12.75">
      <c r="B608" s="97"/>
      <c r="C608" s="97"/>
      <c r="D608" s="97"/>
      <c r="E608" s="97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</row>
    <row r="609" spans="2:32" ht="12.75">
      <c r="B609" s="97"/>
      <c r="C609" s="97"/>
      <c r="D609" s="97"/>
      <c r="E609" s="97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</row>
    <row r="610" spans="2:32" ht="12.75">
      <c r="B610" s="97"/>
      <c r="C610" s="97"/>
      <c r="D610" s="97"/>
      <c r="E610" s="97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</row>
    <row r="611" spans="2:32" ht="12.75">
      <c r="B611" s="97"/>
      <c r="C611" s="97"/>
      <c r="D611" s="97"/>
      <c r="E611" s="97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</row>
    <row r="612" spans="2:32" ht="12.75">
      <c r="B612" s="97"/>
      <c r="C612" s="97"/>
      <c r="D612" s="97"/>
      <c r="E612" s="97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</row>
    <row r="613" spans="2:32" ht="12.75">
      <c r="B613" s="97"/>
      <c r="C613" s="97"/>
      <c r="D613" s="97"/>
      <c r="E613" s="97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</row>
    <row r="614" spans="2:32" ht="12.75">
      <c r="B614" s="97"/>
      <c r="C614" s="97"/>
      <c r="D614" s="97"/>
      <c r="E614" s="97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</row>
    <row r="615" spans="2:32" ht="12.75">
      <c r="B615" s="97"/>
      <c r="C615" s="97"/>
      <c r="D615" s="97"/>
      <c r="E615" s="97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</row>
    <row r="616" spans="2:32" ht="12.75">
      <c r="B616" s="97"/>
      <c r="C616" s="97"/>
      <c r="D616" s="97"/>
      <c r="E616" s="97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</row>
    <row r="617" spans="2:32" ht="12.75">
      <c r="B617" s="97"/>
      <c r="C617" s="97"/>
      <c r="D617" s="97"/>
      <c r="E617" s="97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</row>
    <row r="618" spans="2:32" ht="12.75">
      <c r="B618" s="97"/>
      <c r="C618" s="97"/>
      <c r="D618" s="97"/>
      <c r="E618" s="97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</row>
    <row r="619" spans="2:32" ht="12.75">
      <c r="B619" s="97"/>
      <c r="C619" s="97"/>
      <c r="D619" s="97"/>
      <c r="E619" s="97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</row>
    <row r="620" spans="2:32" ht="12.75">
      <c r="B620" s="97"/>
      <c r="C620" s="97"/>
      <c r="D620" s="97"/>
      <c r="E620" s="97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</row>
    <row r="621" spans="2:32" ht="12.75">
      <c r="B621" s="97"/>
      <c r="C621" s="97"/>
      <c r="D621" s="97"/>
      <c r="E621" s="97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</row>
    <row r="622" spans="2:32" ht="12.75">
      <c r="B622" s="97"/>
      <c r="C622" s="97"/>
      <c r="D622" s="97"/>
      <c r="E622" s="97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</row>
    <row r="623" spans="2:32" ht="12.75">
      <c r="B623" s="97"/>
      <c r="C623" s="97"/>
      <c r="D623" s="97"/>
      <c r="E623" s="97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</row>
    <row r="624" spans="2:32" ht="12.75">
      <c r="B624" s="97"/>
      <c r="C624" s="97"/>
      <c r="D624" s="97"/>
      <c r="E624" s="97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</row>
    <row r="625" spans="2:32" ht="12.75">
      <c r="B625" s="97"/>
      <c r="C625" s="97"/>
      <c r="D625" s="97"/>
      <c r="E625" s="97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</row>
    <row r="626" spans="2:32" ht="12.75">
      <c r="B626" s="97"/>
      <c r="C626" s="97"/>
      <c r="D626" s="97"/>
      <c r="E626" s="97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</row>
    <row r="627" spans="2:32" ht="12.75">
      <c r="B627" s="97"/>
      <c r="C627" s="97"/>
      <c r="D627" s="97"/>
      <c r="E627" s="97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</row>
    <row r="628" spans="2:32" ht="12.75">
      <c r="B628" s="97"/>
      <c r="C628" s="97"/>
      <c r="D628" s="97"/>
      <c r="E628" s="97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</row>
    <row r="629" spans="2:32" ht="12.75">
      <c r="B629" s="97"/>
      <c r="C629" s="97"/>
      <c r="D629" s="97"/>
      <c r="E629" s="97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</row>
    <row r="630" spans="2:32" ht="12.75">
      <c r="B630" s="97"/>
      <c r="C630" s="97"/>
      <c r="D630" s="97"/>
      <c r="E630" s="97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</row>
    <row r="631" spans="2:32" ht="12.75">
      <c r="B631" s="97"/>
      <c r="C631" s="97"/>
      <c r="D631" s="97"/>
      <c r="E631" s="97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</row>
    <row r="632" spans="2:32" ht="12.75">
      <c r="B632" s="97"/>
      <c r="C632" s="97"/>
      <c r="D632" s="97"/>
      <c r="E632" s="97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</row>
    <row r="633" spans="2:32" ht="12.75">
      <c r="B633" s="97"/>
      <c r="C633" s="97"/>
      <c r="D633" s="97"/>
      <c r="E633" s="97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</row>
    <row r="634" spans="2:32" ht="12.75">
      <c r="B634" s="97"/>
      <c r="C634" s="97"/>
      <c r="D634" s="97"/>
      <c r="E634" s="97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</row>
    <row r="635" spans="2:32" ht="12.75">
      <c r="B635" s="97"/>
      <c r="C635" s="97"/>
      <c r="D635" s="97"/>
      <c r="E635" s="97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</row>
    <row r="636" spans="2:32" ht="12.75">
      <c r="B636" s="97"/>
      <c r="C636" s="97"/>
      <c r="D636" s="97"/>
      <c r="E636" s="97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</row>
    <row r="637" spans="2:32" ht="12.75">
      <c r="B637" s="97"/>
      <c r="C637" s="97"/>
      <c r="D637" s="97"/>
      <c r="E637" s="97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</row>
    <row r="638" spans="2:32" ht="12.75">
      <c r="B638" s="97"/>
      <c r="C638" s="97"/>
      <c r="D638" s="97"/>
      <c r="E638" s="97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</row>
    <row r="639" spans="2:32" ht="12.75">
      <c r="B639" s="97"/>
      <c r="C639" s="97"/>
      <c r="D639" s="97"/>
      <c r="E639" s="97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</row>
    <row r="640" spans="2:32" ht="12.75">
      <c r="B640" s="97"/>
      <c r="C640" s="97"/>
      <c r="D640" s="97"/>
      <c r="E640" s="97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</row>
    <row r="641" spans="2:32" ht="12.75">
      <c r="B641" s="97"/>
      <c r="C641" s="97"/>
      <c r="D641" s="97"/>
      <c r="E641" s="97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</row>
    <row r="642" spans="2:32" ht="12.75">
      <c r="B642" s="97"/>
      <c r="C642" s="97"/>
      <c r="D642" s="97"/>
      <c r="E642" s="97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</row>
    <row r="643" spans="2:32" ht="12.75">
      <c r="B643" s="97"/>
      <c r="C643" s="97"/>
      <c r="D643" s="97"/>
      <c r="E643" s="97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</row>
    <row r="644" spans="2:32" ht="12.75">
      <c r="B644" s="97"/>
      <c r="C644" s="97"/>
      <c r="D644" s="97"/>
      <c r="E644" s="97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</row>
    <row r="645" spans="2:32" ht="12.75">
      <c r="B645" s="97"/>
      <c r="C645" s="97"/>
      <c r="D645" s="97"/>
      <c r="E645" s="97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</row>
    <row r="646" spans="2:32" ht="12.75">
      <c r="B646" s="97"/>
      <c r="C646" s="97"/>
      <c r="D646" s="97"/>
      <c r="E646" s="97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</row>
    <row r="647" spans="2:32" ht="12.75">
      <c r="B647" s="97"/>
      <c r="C647" s="97"/>
      <c r="D647" s="97"/>
      <c r="E647" s="97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</row>
    <row r="648" spans="2:32" ht="12.75">
      <c r="B648" s="97"/>
      <c r="C648" s="97"/>
      <c r="D648" s="97"/>
      <c r="E648" s="97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</row>
    <row r="649" spans="2:32" ht="12.75">
      <c r="B649" s="97"/>
      <c r="C649" s="97"/>
      <c r="D649" s="97"/>
      <c r="E649" s="97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</row>
    <row r="650" spans="2:32" ht="12.75">
      <c r="B650" s="97"/>
      <c r="C650" s="97"/>
      <c r="D650" s="97"/>
      <c r="E650" s="97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</row>
    <row r="651" spans="2:32" ht="12.75">
      <c r="B651" s="97"/>
      <c r="C651" s="97"/>
      <c r="D651" s="97"/>
      <c r="E651" s="97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</row>
    <row r="652" spans="2:32" ht="12.75">
      <c r="B652" s="97"/>
      <c r="C652" s="97"/>
      <c r="D652" s="97"/>
      <c r="E652" s="97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</row>
    <row r="653" spans="2:32" ht="12.75">
      <c r="B653" s="97"/>
      <c r="C653" s="97"/>
      <c r="D653" s="97"/>
      <c r="E653" s="97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</row>
    <row r="654" spans="2:32" ht="12.75">
      <c r="B654" s="97"/>
      <c r="C654" s="97"/>
      <c r="D654" s="97"/>
      <c r="E654" s="97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</row>
    <row r="655" spans="2:32" ht="12.75">
      <c r="B655" s="97"/>
      <c r="C655" s="97"/>
      <c r="D655" s="97"/>
      <c r="E655" s="97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</row>
    <row r="656" spans="2:32" ht="12.75">
      <c r="B656" s="97"/>
      <c r="C656" s="97"/>
      <c r="D656" s="97"/>
      <c r="E656" s="97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</row>
    <row r="657" spans="2:32" ht="12.75">
      <c r="B657" s="97"/>
      <c r="C657" s="97"/>
      <c r="D657" s="97"/>
      <c r="E657" s="97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</row>
    <row r="658" spans="2:32" ht="12.75">
      <c r="B658" s="97"/>
      <c r="C658" s="97"/>
      <c r="D658" s="97"/>
      <c r="E658" s="97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</row>
    <row r="659" spans="2:32" ht="12.75">
      <c r="B659" s="97"/>
      <c r="C659" s="97"/>
      <c r="D659" s="97"/>
      <c r="E659" s="97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</row>
    <row r="660" spans="2:32" ht="12.75">
      <c r="B660" s="97"/>
      <c r="C660" s="97"/>
      <c r="D660" s="97"/>
      <c r="E660" s="97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</row>
    <row r="661" spans="2:32" ht="12.75">
      <c r="B661" s="97"/>
      <c r="C661" s="97"/>
      <c r="D661" s="97"/>
      <c r="E661" s="97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</row>
    <row r="662" spans="2:32" ht="12.75">
      <c r="B662" s="97"/>
      <c r="C662" s="97"/>
      <c r="D662" s="97"/>
      <c r="E662" s="97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</row>
    <row r="663" spans="2:32" ht="12.75">
      <c r="B663" s="97"/>
      <c r="C663" s="97"/>
      <c r="D663" s="97"/>
      <c r="E663" s="97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</row>
    <row r="664" spans="2:32" ht="12.75">
      <c r="B664" s="97"/>
      <c r="C664" s="97"/>
      <c r="D664" s="97"/>
      <c r="E664" s="97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</row>
    <row r="665" spans="2:32" ht="12.75">
      <c r="B665" s="97"/>
      <c r="C665" s="97"/>
      <c r="D665" s="97"/>
      <c r="E665" s="97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</row>
    <row r="666" spans="2:32" ht="12.75">
      <c r="B666" s="97"/>
      <c r="C666" s="97"/>
      <c r="D666" s="97"/>
      <c r="E666" s="97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</row>
    <row r="667" spans="2:32" ht="12.75">
      <c r="B667" s="97"/>
      <c r="C667" s="97"/>
      <c r="D667" s="97"/>
      <c r="E667" s="97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</row>
    <row r="668" spans="2:32" ht="12.75">
      <c r="B668" s="97"/>
      <c r="C668" s="97"/>
      <c r="D668" s="97"/>
      <c r="E668" s="97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</row>
    <row r="669" spans="2:32" ht="12.75">
      <c r="B669" s="97"/>
      <c r="C669" s="97"/>
      <c r="D669" s="97"/>
      <c r="E669" s="97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</row>
    <row r="670" spans="2:32" ht="12.75">
      <c r="B670" s="97"/>
      <c r="C670" s="97"/>
      <c r="D670" s="97"/>
      <c r="E670" s="97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</row>
    <row r="671" spans="2:32" ht="12.75">
      <c r="B671" s="97"/>
      <c r="C671" s="97"/>
      <c r="D671" s="97"/>
      <c r="E671" s="97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</row>
    <row r="672" spans="2:32" ht="12.75">
      <c r="B672" s="97"/>
      <c r="C672" s="97"/>
      <c r="D672" s="97"/>
      <c r="E672" s="97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</row>
    <row r="673" spans="2:32" ht="12.75">
      <c r="B673" s="97"/>
      <c r="C673" s="97"/>
      <c r="D673" s="97"/>
      <c r="E673" s="97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</row>
    <row r="674" spans="2:32" ht="12.75">
      <c r="B674" s="97"/>
      <c r="C674" s="97"/>
      <c r="D674" s="97"/>
      <c r="E674" s="97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</row>
    <row r="675" spans="2:32" ht="12.75">
      <c r="B675" s="97"/>
      <c r="C675" s="97"/>
      <c r="D675" s="97"/>
      <c r="E675" s="97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</row>
    <row r="676" spans="2:32" ht="12.75">
      <c r="B676" s="97"/>
      <c r="C676" s="97"/>
      <c r="D676" s="97"/>
      <c r="E676" s="97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</row>
    <row r="677" spans="2:32" ht="12.75">
      <c r="B677" s="97"/>
      <c r="C677" s="97"/>
      <c r="D677" s="97"/>
      <c r="E677" s="97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</row>
    <row r="678" spans="2:32" ht="12.75">
      <c r="B678" s="97"/>
      <c r="C678" s="97"/>
      <c r="D678" s="97"/>
      <c r="E678" s="97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</row>
    <row r="679" spans="2:32" ht="12.75">
      <c r="B679" s="97"/>
      <c r="C679" s="97"/>
      <c r="D679" s="97"/>
      <c r="E679" s="97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</row>
    <row r="680" spans="2:32" ht="12.75">
      <c r="B680" s="97"/>
      <c r="C680" s="97"/>
      <c r="D680" s="97"/>
      <c r="E680" s="97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</row>
    <row r="681" spans="2:32" ht="12.75">
      <c r="B681" s="97"/>
      <c r="C681" s="97"/>
      <c r="D681" s="97"/>
      <c r="E681" s="97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</row>
    <row r="682" spans="2:32" ht="12.75">
      <c r="B682" s="97"/>
      <c r="C682" s="97"/>
      <c r="D682" s="97"/>
      <c r="E682" s="97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</row>
    <row r="683" spans="2:32" ht="12.75">
      <c r="B683" s="97"/>
      <c r="C683" s="97"/>
      <c r="D683" s="97"/>
      <c r="E683" s="97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</row>
    <row r="684" spans="2:32" ht="12.75">
      <c r="B684" s="97"/>
      <c r="C684" s="97"/>
      <c r="D684" s="97"/>
      <c r="E684" s="97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</row>
    <row r="685" spans="2:32" ht="12.75">
      <c r="B685" s="97"/>
      <c r="C685" s="97"/>
      <c r="D685" s="97"/>
      <c r="E685" s="97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</row>
    <row r="686" spans="2:32" ht="12.75">
      <c r="B686" s="97"/>
      <c r="C686" s="97"/>
      <c r="D686" s="97"/>
      <c r="E686" s="97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</row>
    <row r="687" spans="2:32" ht="12.75">
      <c r="B687" s="97"/>
      <c r="C687" s="97"/>
      <c r="D687" s="97"/>
      <c r="E687" s="97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</row>
    <row r="688" spans="2:32" ht="12.75">
      <c r="B688" s="97"/>
      <c r="C688" s="97"/>
      <c r="D688" s="97"/>
      <c r="E688" s="97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</row>
    <row r="689" spans="2:32" ht="12.75">
      <c r="B689" s="97"/>
      <c r="C689" s="97"/>
      <c r="D689" s="97"/>
      <c r="E689" s="97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</row>
    <row r="690" spans="2:32" ht="12.75">
      <c r="B690" s="97"/>
      <c r="C690" s="97"/>
      <c r="D690" s="97"/>
      <c r="E690" s="97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</row>
    <row r="691" spans="2:32" ht="12.75">
      <c r="B691" s="97"/>
      <c r="C691" s="97"/>
      <c r="D691" s="97"/>
      <c r="E691" s="97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</row>
    <row r="692" spans="2:32" ht="12.75">
      <c r="B692" s="97"/>
      <c r="C692" s="97"/>
      <c r="D692" s="97"/>
      <c r="E692" s="97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</row>
    <row r="693" spans="2:32" ht="12.75">
      <c r="B693" s="97"/>
      <c r="C693" s="97"/>
      <c r="D693" s="97"/>
      <c r="E693" s="97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</row>
    <row r="694" spans="2:32" ht="12.75">
      <c r="B694" s="97"/>
      <c r="C694" s="97"/>
      <c r="D694" s="97"/>
      <c r="E694" s="97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</row>
    <row r="695" spans="2:32" ht="12.75">
      <c r="B695" s="97"/>
      <c r="C695" s="97"/>
      <c r="D695" s="97"/>
      <c r="E695" s="97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</row>
    <row r="696" spans="2:32" ht="12.75">
      <c r="B696" s="97"/>
      <c r="C696" s="97"/>
      <c r="D696" s="97"/>
      <c r="E696" s="97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</row>
    <row r="697" spans="2:32" ht="12.75">
      <c r="B697" s="97"/>
      <c r="C697" s="97"/>
      <c r="D697" s="97"/>
      <c r="E697" s="97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</row>
    <row r="698" spans="2:32" ht="12.75">
      <c r="B698" s="97"/>
      <c r="C698" s="97"/>
      <c r="D698" s="97"/>
      <c r="E698" s="97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</row>
    <row r="699" spans="2:32" ht="12.75">
      <c r="B699" s="97"/>
      <c r="C699" s="97"/>
      <c r="D699" s="97"/>
      <c r="E699" s="97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</row>
    <row r="700" spans="2:32" ht="12.75">
      <c r="B700" s="97"/>
      <c r="C700" s="97"/>
      <c r="D700" s="97"/>
      <c r="E700" s="97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</row>
    <row r="701" spans="2:32" ht="12.75">
      <c r="B701" s="97"/>
      <c r="C701" s="97"/>
      <c r="D701" s="97"/>
      <c r="E701" s="97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</row>
    <row r="702" spans="2:32" ht="12.75">
      <c r="B702" s="97"/>
      <c r="C702" s="97"/>
      <c r="D702" s="97"/>
      <c r="E702" s="97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</row>
    <row r="703" spans="2:32" ht="12.75">
      <c r="B703" s="97"/>
      <c r="C703" s="97"/>
      <c r="D703" s="97"/>
      <c r="E703" s="97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</row>
    <row r="704" spans="2:32" ht="12.75">
      <c r="B704" s="97"/>
      <c r="C704" s="97"/>
      <c r="D704" s="97"/>
      <c r="E704" s="97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</row>
    <row r="705" spans="2:32" ht="12.75">
      <c r="B705" s="97"/>
      <c r="C705" s="97"/>
      <c r="D705" s="97"/>
      <c r="E705" s="97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</row>
    <row r="706" spans="2:32" ht="12.75">
      <c r="B706" s="97"/>
      <c r="C706" s="97"/>
      <c r="D706" s="97"/>
      <c r="E706" s="97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</row>
    <row r="707" spans="2:32" ht="12.75">
      <c r="B707" s="97"/>
      <c r="C707" s="97"/>
      <c r="D707" s="97"/>
      <c r="E707" s="97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</row>
    <row r="708" spans="2:32" ht="12.75">
      <c r="B708" s="97"/>
      <c r="C708" s="97"/>
      <c r="D708" s="97"/>
      <c r="E708" s="97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</row>
    <row r="709" spans="2:32" ht="12.75">
      <c r="B709" s="97"/>
      <c r="C709" s="97"/>
      <c r="D709" s="97"/>
      <c r="E709" s="97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</row>
    <row r="710" spans="2:32" ht="12.75">
      <c r="B710" s="97"/>
      <c r="C710" s="97"/>
      <c r="D710" s="97"/>
      <c r="E710" s="97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</row>
    <row r="711" spans="2:32" ht="12.75">
      <c r="B711" s="97"/>
      <c r="C711" s="97"/>
      <c r="D711" s="97"/>
      <c r="E711" s="97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</row>
    <row r="712" spans="2:32" ht="12.75">
      <c r="B712" s="97"/>
      <c r="C712" s="97"/>
      <c r="D712" s="97"/>
      <c r="E712" s="97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</row>
    <row r="713" spans="2:32" ht="12.75">
      <c r="B713" s="97"/>
      <c r="C713" s="97"/>
      <c r="D713" s="97"/>
      <c r="E713" s="97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</row>
    <row r="714" spans="2:32" ht="12.75">
      <c r="B714" s="97"/>
      <c r="C714" s="97"/>
      <c r="D714" s="97"/>
      <c r="E714" s="97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</row>
    <row r="715" spans="2:32" ht="12.75">
      <c r="B715" s="97"/>
      <c r="C715" s="97"/>
      <c r="D715" s="97"/>
      <c r="E715" s="97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</row>
    <row r="716" spans="2:32" ht="12.75">
      <c r="B716" s="97"/>
      <c r="C716" s="97"/>
      <c r="D716" s="97"/>
      <c r="E716" s="97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</row>
    <row r="717" spans="2:32" ht="12.75">
      <c r="B717" s="97"/>
      <c r="C717" s="97"/>
      <c r="D717" s="97"/>
      <c r="E717" s="97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</row>
    <row r="718" spans="2:32" ht="12.75">
      <c r="B718" s="97"/>
      <c r="C718" s="97"/>
      <c r="D718" s="97"/>
      <c r="E718" s="97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</row>
    <row r="719" spans="2:32" ht="12.75">
      <c r="B719" s="97"/>
      <c r="C719" s="97"/>
      <c r="D719" s="97"/>
      <c r="E719" s="97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</row>
    <row r="720" spans="2:32" ht="12.75">
      <c r="B720" s="97"/>
      <c r="C720" s="97"/>
      <c r="D720" s="97"/>
      <c r="E720" s="97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&amp;L3.Qualifikation&amp;CIngelheim&amp;R17.06.2006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52"/>
  <sheetViews>
    <sheetView zoomScale="75" zoomScaleNormal="75" workbookViewId="0" topLeftCell="A1">
      <pane xSplit="4" ySplit="2" topLeftCell="E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X45" sqref="X45"/>
    </sheetView>
  </sheetViews>
  <sheetFormatPr defaultColWidth="11.421875" defaultRowHeight="12.75"/>
  <cols>
    <col min="1" max="1" width="3.140625" style="158" customWidth="1"/>
    <col min="2" max="2" width="17.421875" style="158" customWidth="1"/>
    <col min="3" max="3" width="11.7109375" style="158" customWidth="1"/>
    <col min="4" max="4" width="19.421875" style="158" customWidth="1"/>
    <col min="5" max="5" width="6.7109375" style="158" customWidth="1"/>
    <col min="6" max="6" width="5.57421875" style="257" customWidth="1"/>
    <col min="7" max="8" width="5.7109375" style="52" customWidth="1"/>
    <col min="9" max="9" width="6.140625" style="19" customWidth="1"/>
    <col min="10" max="11" width="6.28125" style="257" customWidth="1"/>
    <col min="12" max="12" width="5.28125" style="275" customWidth="1"/>
    <col min="13" max="13" width="7.00390625" style="19" customWidth="1"/>
    <col min="14" max="14" width="7.8515625" style="53" customWidth="1"/>
    <col min="15" max="15" width="5.7109375" style="53" customWidth="1"/>
    <col min="16" max="17" width="6.140625" style="139" customWidth="1"/>
    <col min="18" max="18" width="6.140625" style="19" customWidth="1"/>
    <col min="19" max="19" width="6.140625" style="52" customWidth="1"/>
    <col min="20" max="20" width="7.00390625" style="19" customWidth="1"/>
    <col min="21" max="21" width="7.8515625" style="19" customWidth="1"/>
    <col min="22" max="22" width="4.57421875" style="19" customWidth="1"/>
    <col min="23" max="23" width="6.7109375" style="257" customWidth="1"/>
    <col min="24" max="24" width="7.421875" style="52" customWidth="1"/>
    <col min="25" max="25" width="6.57421875" style="19" customWidth="1"/>
    <col min="26" max="26" width="10.28125" style="19" customWidth="1"/>
    <col min="27" max="27" width="7.421875" style="19" customWidth="1"/>
    <col min="28" max="28" width="5.28125" style="19" customWidth="1"/>
    <col min="29" max="29" width="11.421875" style="19" customWidth="1"/>
    <col min="30" max="30" width="5.8515625" style="19" customWidth="1"/>
    <col min="31" max="31" width="11.421875" style="19" customWidth="1"/>
    <col min="32" max="32" width="5.8515625" style="19" customWidth="1"/>
    <col min="33" max="33" width="11.421875" style="19" customWidth="1"/>
    <col min="34" max="34" width="5.421875" style="19" customWidth="1"/>
    <col min="35" max="16384" width="11.421875" style="19" customWidth="1"/>
  </cols>
  <sheetData>
    <row r="1" spans="2:34" ht="12.75">
      <c r="B1" s="100" t="s">
        <v>0</v>
      </c>
      <c r="C1" s="100"/>
      <c r="D1" s="100"/>
      <c r="E1" s="100"/>
      <c r="F1" s="27" t="s">
        <v>1</v>
      </c>
      <c r="G1" s="6" t="s">
        <v>2</v>
      </c>
      <c r="H1" s="6" t="s">
        <v>3</v>
      </c>
      <c r="I1" s="4" t="s">
        <v>1</v>
      </c>
      <c r="J1" s="27" t="s">
        <v>1</v>
      </c>
      <c r="K1" s="27" t="s">
        <v>1</v>
      </c>
      <c r="L1" s="273" t="s">
        <v>4</v>
      </c>
      <c r="M1" s="5" t="s">
        <v>1</v>
      </c>
      <c r="N1" s="43" t="s">
        <v>1</v>
      </c>
      <c r="O1" s="43"/>
      <c r="P1" s="134" t="s">
        <v>52</v>
      </c>
      <c r="Q1" s="134" t="s">
        <v>53</v>
      </c>
      <c r="R1" s="5" t="s">
        <v>1</v>
      </c>
      <c r="S1" s="27" t="s">
        <v>4</v>
      </c>
      <c r="T1" s="5" t="s">
        <v>1</v>
      </c>
      <c r="U1" s="5" t="s">
        <v>1</v>
      </c>
      <c r="V1" s="5"/>
      <c r="W1" s="27" t="s">
        <v>1</v>
      </c>
      <c r="X1" s="27" t="s">
        <v>4</v>
      </c>
      <c r="Y1" s="5" t="s">
        <v>1</v>
      </c>
      <c r="Z1" s="5" t="s">
        <v>1</v>
      </c>
      <c r="AA1" s="5" t="s">
        <v>1</v>
      </c>
      <c r="AB1" s="46"/>
      <c r="AC1" s="62" t="s">
        <v>5</v>
      </c>
      <c r="AD1" s="63" t="s">
        <v>6</v>
      </c>
      <c r="AE1" s="62" t="s">
        <v>5</v>
      </c>
      <c r="AF1" s="63" t="s">
        <v>6</v>
      </c>
      <c r="AG1" s="62" t="s">
        <v>5</v>
      </c>
      <c r="AH1" s="63" t="s">
        <v>6</v>
      </c>
    </row>
    <row r="2" spans="2:34" ht="12.75">
      <c r="B2" s="100" t="s">
        <v>54</v>
      </c>
      <c r="C2" s="100"/>
      <c r="D2" s="100" t="s">
        <v>9</v>
      </c>
      <c r="E2" s="100" t="s">
        <v>10</v>
      </c>
      <c r="F2" s="27" t="s">
        <v>11</v>
      </c>
      <c r="G2" s="3" t="s">
        <v>12</v>
      </c>
      <c r="H2" s="3"/>
      <c r="I2" s="4"/>
      <c r="J2" s="27" t="s">
        <v>13</v>
      </c>
      <c r="K2" s="27" t="s">
        <v>14</v>
      </c>
      <c r="L2" s="254" t="s">
        <v>15</v>
      </c>
      <c r="M2" s="4"/>
      <c r="N2" s="43" t="s">
        <v>16</v>
      </c>
      <c r="O2" s="43" t="s">
        <v>17</v>
      </c>
      <c r="P2" s="135" t="s">
        <v>55</v>
      </c>
      <c r="Q2" s="135"/>
      <c r="R2" s="4"/>
      <c r="S2" s="3" t="s">
        <v>56</v>
      </c>
      <c r="T2" s="4"/>
      <c r="U2" s="5" t="s">
        <v>57</v>
      </c>
      <c r="V2" s="43" t="s">
        <v>17</v>
      </c>
      <c r="W2" s="27" t="s">
        <v>18</v>
      </c>
      <c r="X2" s="3" t="s">
        <v>19</v>
      </c>
      <c r="Y2" s="4"/>
      <c r="Z2" s="47" t="s">
        <v>20</v>
      </c>
      <c r="AA2" s="5" t="s">
        <v>58</v>
      </c>
      <c r="AB2" s="45" t="s">
        <v>17</v>
      </c>
      <c r="AC2" s="61" t="s">
        <v>16</v>
      </c>
      <c r="AD2" s="64" t="s">
        <v>17</v>
      </c>
      <c r="AE2" s="65" t="s">
        <v>57</v>
      </c>
      <c r="AF2" s="64" t="s">
        <v>17</v>
      </c>
      <c r="AG2" s="40" t="s">
        <v>21</v>
      </c>
      <c r="AH2" s="64" t="s">
        <v>17</v>
      </c>
    </row>
    <row r="3" spans="2:34" ht="12.75">
      <c r="B3" s="157"/>
      <c r="C3" s="157"/>
      <c r="D3" s="157"/>
      <c r="E3" s="157"/>
      <c r="F3" s="31"/>
      <c r="G3" s="13"/>
      <c r="H3" s="13"/>
      <c r="I3" s="14"/>
      <c r="J3" s="31"/>
      <c r="K3" s="31"/>
      <c r="L3" s="255"/>
      <c r="M3" s="14"/>
      <c r="N3" s="15"/>
      <c r="O3" s="15"/>
      <c r="P3" s="136"/>
      <c r="Q3" s="136"/>
      <c r="R3" s="14"/>
      <c r="S3" s="13"/>
      <c r="T3" s="14"/>
      <c r="U3" s="16"/>
      <c r="V3" s="15"/>
      <c r="W3" s="31"/>
      <c r="X3" s="13"/>
      <c r="Y3" s="14"/>
      <c r="Z3" s="91"/>
      <c r="AA3" s="16"/>
      <c r="AB3" s="17"/>
      <c r="AC3" s="60"/>
      <c r="AD3" s="92"/>
      <c r="AE3" s="93"/>
      <c r="AF3" s="92"/>
      <c r="AG3" s="94"/>
      <c r="AH3" s="92"/>
    </row>
    <row r="4" spans="2:80" ht="12.75">
      <c r="B4" s="166"/>
      <c r="C4" s="160"/>
      <c r="D4" s="160"/>
      <c r="E4" s="157"/>
      <c r="F4" s="10"/>
      <c r="G4" s="8"/>
      <c r="H4" s="8"/>
      <c r="I4" s="11"/>
      <c r="J4" s="12"/>
      <c r="K4" s="12"/>
      <c r="L4" s="255"/>
      <c r="M4" s="14"/>
      <c r="N4" s="15"/>
      <c r="O4" s="15"/>
      <c r="P4" s="136"/>
      <c r="Q4" s="136"/>
      <c r="R4" s="14"/>
      <c r="S4" s="13"/>
      <c r="T4" s="14"/>
      <c r="U4" s="16"/>
      <c r="V4" s="16"/>
      <c r="W4" s="31"/>
      <c r="X4" s="13"/>
      <c r="Y4" s="14"/>
      <c r="Z4" s="17"/>
      <c r="AA4" s="16"/>
      <c r="AB4" s="9"/>
      <c r="AC4" s="9"/>
      <c r="AD4" s="9"/>
      <c r="AE4" s="9"/>
      <c r="AF4" s="9"/>
      <c r="AG4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</row>
    <row r="5" spans="1:34" ht="12.75">
      <c r="A5" s="99">
        <v>7</v>
      </c>
      <c r="B5" s="108" t="s">
        <v>111</v>
      </c>
      <c r="C5" s="108" t="s">
        <v>112</v>
      </c>
      <c r="D5" s="108" t="s">
        <v>79</v>
      </c>
      <c r="E5" s="99" t="s">
        <v>89</v>
      </c>
      <c r="F5" s="74"/>
      <c r="G5" s="72"/>
      <c r="H5" s="72"/>
      <c r="I5" s="73">
        <f aca="true" t="shared" si="0" ref="I5:I46">SUM(G5:H5)</f>
        <v>0</v>
      </c>
      <c r="J5" s="74"/>
      <c r="K5" s="74"/>
      <c r="L5" s="72"/>
      <c r="M5" s="75">
        <f aca="true" t="shared" si="1" ref="M5:M46">SUM(L5*1.5)</f>
        <v>0</v>
      </c>
      <c r="N5" s="76">
        <f aca="true" t="shared" si="2" ref="N5:N46">SUM(M5+K5+J5+I5+F5)</f>
        <v>0</v>
      </c>
      <c r="O5" s="86"/>
      <c r="P5" s="137"/>
      <c r="Q5" s="137"/>
      <c r="R5" s="73">
        <f aca="true" t="shared" si="3" ref="R5:R46">SUM(P5:Q5)</f>
        <v>0</v>
      </c>
      <c r="S5" s="72"/>
      <c r="T5" s="75">
        <f aca="true" t="shared" si="4" ref="T5:T46">SUM(S5*1.5)</f>
        <v>0</v>
      </c>
      <c r="U5" s="76">
        <f aca="true" t="shared" si="5" ref="U5:U46">SUM(N5+R5+T5)</f>
        <v>0</v>
      </c>
      <c r="V5" s="125"/>
      <c r="W5" s="126"/>
      <c r="X5" s="89"/>
      <c r="Y5" s="75">
        <f aca="true" t="shared" si="6" ref="Y5:Y46">SUM(X5*1.5)</f>
        <v>0</v>
      </c>
      <c r="Z5" s="76">
        <f aca="true" t="shared" si="7" ref="Z5:Z46">SUM(W5+Y5)</f>
        <v>0</v>
      </c>
      <c r="AA5" s="127">
        <f aca="true" t="shared" si="8" ref="AA5:AA46">SUM(U5+Z5)</f>
        <v>0</v>
      </c>
      <c r="AB5" s="90"/>
      <c r="AC5" s="129">
        <f aca="true" t="shared" si="9" ref="AC5:AC46">SUM(N5/100)-O5</f>
        <v>0</v>
      </c>
      <c r="AD5" s="130"/>
      <c r="AE5" s="129">
        <f aca="true" t="shared" si="10" ref="AE5:AE46">SUM(U5/100)-V5</f>
        <v>0</v>
      </c>
      <c r="AF5" s="130"/>
      <c r="AG5" s="131">
        <f aca="true" t="shared" si="11" ref="AG5:AG46">SUM(AA5/100)-AB5</f>
        <v>0</v>
      </c>
      <c r="AH5" s="90"/>
    </row>
    <row r="6" spans="1:34" ht="12.75">
      <c r="A6" s="100">
        <v>8</v>
      </c>
      <c r="B6" s="100" t="s">
        <v>113</v>
      </c>
      <c r="C6" s="108" t="s">
        <v>114</v>
      </c>
      <c r="D6" s="108" t="s">
        <v>69</v>
      </c>
      <c r="E6" s="108" t="s">
        <v>89</v>
      </c>
      <c r="F6" s="74">
        <v>85</v>
      </c>
      <c r="G6" s="72">
        <v>41.53</v>
      </c>
      <c r="H6" s="72">
        <v>40.7</v>
      </c>
      <c r="I6" s="73">
        <f t="shared" si="0"/>
        <v>82.23</v>
      </c>
      <c r="J6" s="74">
        <v>94</v>
      </c>
      <c r="K6" s="74">
        <v>90</v>
      </c>
      <c r="L6" s="72">
        <v>58.16</v>
      </c>
      <c r="M6" s="75">
        <f t="shared" si="1"/>
        <v>87.24</v>
      </c>
      <c r="N6" s="76">
        <f t="shared" si="2"/>
        <v>438.47</v>
      </c>
      <c r="O6" s="86"/>
      <c r="P6" s="137"/>
      <c r="Q6" s="137"/>
      <c r="R6" s="73">
        <f t="shared" si="3"/>
        <v>0</v>
      </c>
      <c r="S6" s="72"/>
      <c r="T6" s="75">
        <f t="shared" si="4"/>
        <v>0</v>
      </c>
      <c r="U6" s="76">
        <f t="shared" si="5"/>
        <v>438.47</v>
      </c>
      <c r="V6" s="81"/>
      <c r="W6" s="126"/>
      <c r="X6" s="89"/>
      <c r="Y6" s="75">
        <f t="shared" si="6"/>
        <v>0</v>
      </c>
      <c r="Z6" s="76">
        <f t="shared" si="7"/>
        <v>0</v>
      </c>
      <c r="AA6" s="127">
        <f t="shared" si="8"/>
        <v>438.47</v>
      </c>
      <c r="AB6" s="90"/>
      <c r="AC6" s="129">
        <f t="shared" si="9"/>
        <v>4.3847000000000005</v>
      </c>
      <c r="AD6" s="130"/>
      <c r="AE6" s="129">
        <f t="shared" si="10"/>
        <v>4.3847000000000005</v>
      </c>
      <c r="AF6" s="90"/>
      <c r="AG6" s="131">
        <f t="shared" si="11"/>
        <v>4.3847000000000005</v>
      </c>
      <c r="AH6" s="87"/>
    </row>
    <row r="7" spans="1:34" ht="12.75">
      <c r="A7" s="100">
        <v>10</v>
      </c>
      <c r="B7" s="108" t="s">
        <v>155</v>
      </c>
      <c r="C7" s="108" t="s">
        <v>156</v>
      </c>
      <c r="D7" s="108" t="s">
        <v>147</v>
      </c>
      <c r="E7" s="108" t="s">
        <v>89</v>
      </c>
      <c r="F7" s="74">
        <v>50</v>
      </c>
      <c r="G7" s="72">
        <v>34.02</v>
      </c>
      <c r="H7" s="72">
        <v>32.2</v>
      </c>
      <c r="I7" s="73">
        <f t="shared" si="0"/>
        <v>66.22</v>
      </c>
      <c r="J7" s="74">
        <v>72</v>
      </c>
      <c r="K7" s="74">
        <v>50</v>
      </c>
      <c r="L7" s="72">
        <v>0</v>
      </c>
      <c r="M7" s="75">
        <f t="shared" si="1"/>
        <v>0</v>
      </c>
      <c r="N7" s="76">
        <f t="shared" si="2"/>
        <v>238.22</v>
      </c>
      <c r="O7" s="86"/>
      <c r="P7" s="137">
        <v>51.38</v>
      </c>
      <c r="Q7" s="137">
        <v>49.37</v>
      </c>
      <c r="R7" s="73">
        <f t="shared" si="3"/>
        <v>100.75</v>
      </c>
      <c r="S7" s="72">
        <v>75.9</v>
      </c>
      <c r="T7" s="75">
        <f t="shared" si="4"/>
        <v>113.85000000000001</v>
      </c>
      <c r="U7" s="76">
        <f t="shared" si="5"/>
        <v>452.82000000000005</v>
      </c>
      <c r="V7" s="81"/>
      <c r="W7" s="126"/>
      <c r="X7" s="89"/>
      <c r="Y7" s="75">
        <f t="shared" si="6"/>
        <v>0</v>
      </c>
      <c r="Z7" s="76">
        <f t="shared" si="7"/>
        <v>0</v>
      </c>
      <c r="AA7" s="127">
        <f t="shared" si="8"/>
        <v>452.82000000000005</v>
      </c>
      <c r="AB7" s="90"/>
      <c r="AC7" s="129">
        <f t="shared" si="9"/>
        <v>2.3822</v>
      </c>
      <c r="AD7" s="130"/>
      <c r="AE7" s="129">
        <f t="shared" si="10"/>
        <v>4.528200000000001</v>
      </c>
      <c r="AF7" s="90"/>
      <c r="AG7" s="131">
        <f t="shared" si="11"/>
        <v>4.528200000000001</v>
      </c>
      <c r="AH7" s="90"/>
    </row>
    <row r="8" spans="1:34" ht="12.75">
      <c r="A8" s="100">
        <v>11</v>
      </c>
      <c r="B8" s="108" t="s">
        <v>126</v>
      </c>
      <c r="C8" s="108" t="s">
        <v>127</v>
      </c>
      <c r="D8" s="108" t="s">
        <v>128</v>
      </c>
      <c r="E8" s="108" t="s">
        <v>61</v>
      </c>
      <c r="F8" s="74">
        <v>85</v>
      </c>
      <c r="G8" s="72">
        <v>50.43</v>
      </c>
      <c r="H8" s="72">
        <v>49.86</v>
      </c>
      <c r="I8" s="73">
        <f t="shared" si="0"/>
        <v>100.28999999999999</v>
      </c>
      <c r="J8" s="74">
        <v>72</v>
      </c>
      <c r="K8" s="74">
        <v>60</v>
      </c>
      <c r="L8" s="72">
        <v>63.54</v>
      </c>
      <c r="M8" s="75">
        <f t="shared" si="1"/>
        <v>95.31</v>
      </c>
      <c r="N8" s="76">
        <f t="shared" si="2"/>
        <v>412.6</v>
      </c>
      <c r="O8" s="86"/>
      <c r="P8" s="137">
        <v>65.28</v>
      </c>
      <c r="Q8" s="137">
        <v>61.33</v>
      </c>
      <c r="R8" s="73">
        <f t="shared" si="3"/>
        <v>126.61</v>
      </c>
      <c r="S8" s="72">
        <v>0</v>
      </c>
      <c r="T8" s="75">
        <f t="shared" si="4"/>
        <v>0</v>
      </c>
      <c r="U8" s="76">
        <f t="shared" si="5"/>
        <v>539.21</v>
      </c>
      <c r="V8" s="81"/>
      <c r="W8" s="126"/>
      <c r="X8" s="89"/>
      <c r="Y8" s="75">
        <f t="shared" si="6"/>
        <v>0</v>
      </c>
      <c r="Z8" s="76">
        <f t="shared" si="7"/>
        <v>0</v>
      </c>
      <c r="AA8" s="127">
        <f t="shared" si="8"/>
        <v>539.21</v>
      </c>
      <c r="AB8" s="90"/>
      <c r="AC8" s="129">
        <f t="shared" si="9"/>
        <v>4.126</v>
      </c>
      <c r="AD8" s="130"/>
      <c r="AE8" s="129">
        <f t="shared" si="10"/>
        <v>5.3921</v>
      </c>
      <c r="AF8" s="90"/>
      <c r="AG8" s="131">
        <f t="shared" si="11"/>
        <v>5.3921</v>
      </c>
      <c r="AH8" s="87"/>
    </row>
    <row r="9" spans="1:34" ht="12.75">
      <c r="A9" s="100">
        <v>22</v>
      </c>
      <c r="B9" s="108" t="s">
        <v>129</v>
      </c>
      <c r="C9" s="108" t="s">
        <v>130</v>
      </c>
      <c r="D9" s="108" t="s">
        <v>128</v>
      </c>
      <c r="E9" s="108" t="s">
        <v>89</v>
      </c>
      <c r="F9" s="74">
        <v>70</v>
      </c>
      <c r="G9" s="72">
        <v>45.74</v>
      </c>
      <c r="H9" s="72">
        <v>43.78</v>
      </c>
      <c r="I9" s="73">
        <f t="shared" si="0"/>
        <v>89.52000000000001</v>
      </c>
      <c r="J9" s="74">
        <v>98</v>
      </c>
      <c r="K9" s="74">
        <v>75</v>
      </c>
      <c r="L9" s="72">
        <v>67.53</v>
      </c>
      <c r="M9" s="75">
        <f t="shared" si="1"/>
        <v>101.295</v>
      </c>
      <c r="N9" s="76">
        <f t="shared" si="2"/>
        <v>433.81500000000005</v>
      </c>
      <c r="O9" s="86"/>
      <c r="P9" s="137">
        <v>55.31</v>
      </c>
      <c r="Q9" s="137">
        <v>50.75</v>
      </c>
      <c r="R9" s="73">
        <f t="shared" si="3"/>
        <v>106.06</v>
      </c>
      <c r="S9" s="72">
        <v>89.46</v>
      </c>
      <c r="T9" s="75">
        <f t="shared" si="4"/>
        <v>134.19</v>
      </c>
      <c r="U9" s="76">
        <f t="shared" si="5"/>
        <v>674.065</v>
      </c>
      <c r="V9" s="125"/>
      <c r="W9" s="126"/>
      <c r="X9" s="89"/>
      <c r="Y9" s="75">
        <f t="shared" si="6"/>
        <v>0</v>
      </c>
      <c r="Z9" s="76">
        <f t="shared" si="7"/>
        <v>0</v>
      </c>
      <c r="AA9" s="127">
        <f t="shared" si="8"/>
        <v>674.065</v>
      </c>
      <c r="AB9" s="90"/>
      <c r="AC9" s="129">
        <f t="shared" si="9"/>
        <v>4.338150000000001</v>
      </c>
      <c r="AD9" s="130"/>
      <c r="AE9" s="129">
        <f t="shared" si="10"/>
        <v>6.7406500000000005</v>
      </c>
      <c r="AF9" s="130"/>
      <c r="AG9" s="131">
        <f t="shared" si="11"/>
        <v>6.7406500000000005</v>
      </c>
      <c r="AH9" s="87"/>
    </row>
    <row r="10" spans="1:34" ht="12.75">
      <c r="A10" s="99">
        <v>9</v>
      </c>
      <c r="B10" s="108" t="s">
        <v>153</v>
      </c>
      <c r="C10" s="108" t="s">
        <v>154</v>
      </c>
      <c r="D10" s="108" t="s">
        <v>24</v>
      </c>
      <c r="E10" s="108" t="s">
        <v>105</v>
      </c>
      <c r="F10" s="74">
        <v>80</v>
      </c>
      <c r="G10" s="72">
        <v>42.11</v>
      </c>
      <c r="H10" s="72">
        <v>40.9</v>
      </c>
      <c r="I10" s="73">
        <f t="shared" si="0"/>
        <v>83.00999999999999</v>
      </c>
      <c r="J10" s="74">
        <v>98</v>
      </c>
      <c r="K10" s="74">
        <v>90</v>
      </c>
      <c r="L10" s="72">
        <v>56.04</v>
      </c>
      <c r="M10" s="75">
        <f t="shared" si="1"/>
        <v>84.06</v>
      </c>
      <c r="N10" s="76">
        <f t="shared" si="2"/>
        <v>435.07</v>
      </c>
      <c r="O10" s="86"/>
      <c r="P10" s="137"/>
      <c r="Q10" s="137"/>
      <c r="R10" s="73">
        <f t="shared" si="3"/>
        <v>0</v>
      </c>
      <c r="S10" s="72"/>
      <c r="T10" s="75">
        <f t="shared" si="4"/>
        <v>0</v>
      </c>
      <c r="U10" s="76">
        <f t="shared" si="5"/>
        <v>435.07</v>
      </c>
      <c r="V10" s="125"/>
      <c r="W10" s="126"/>
      <c r="X10" s="89"/>
      <c r="Y10" s="75">
        <f t="shared" si="6"/>
        <v>0</v>
      </c>
      <c r="Z10" s="76">
        <f t="shared" si="7"/>
        <v>0</v>
      </c>
      <c r="AA10" s="127">
        <f t="shared" si="8"/>
        <v>435.07</v>
      </c>
      <c r="AB10" s="128"/>
      <c r="AC10" s="129">
        <f t="shared" si="9"/>
        <v>4.3507</v>
      </c>
      <c r="AD10" s="130"/>
      <c r="AE10" s="129">
        <f t="shared" si="10"/>
        <v>4.3507</v>
      </c>
      <c r="AF10" s="90"/>
      <c r="AG10" s="131">
        <f t="shared" si="11"/>
        <v>4.3507</v>
      </c>
      <c r="AH10" s="87"/>
    </row>
    <row r="11" spans="1:34" ht="12.75">
      <c r="A11" s="99">
        <v>19</v>
      </c>
      <c r="B11" s="108" t="s">
        <v>117</v>
      </c>
      <c r="C11" s="108" t="s">
        <v>148</v>
      </c>
      <c r="D11" s="108" t="s">
        <v>137</v>
      </c>
      <c r="E11" s="108" t="s">
        <v>105</v>
      </c>
      <c r="F11" s="74">
        <v>95</v>
      </c>
      <c r="G11" s="72">
        <v>45.62</v>
      </c>
      <c r="H11" s="72">
        <v>41.1</v>
      </c>
      <c r="I11" s="73">
        <f t="shared" si="0"/>
        <v>86.72</v>
      </c>
      <c r="J11" s="74">
        <v>98</v>
      </c>
      <c r="K11" s="74">
        <v>95</v>
      </c>
      <c r="L11" s="72">
        <v>66.22</v>
      </c>
      <c r="M11" s="75">
        <f t="shared" si="1"/>
        <v>99.33</v>
      </c>
      <c r="N11" s="76">
        <f t="shared" si="2"/>
        <v>474.04999999999995</v>
      </c>
      <c r="O11" s="86"/>
      <c r="P11" s="137"/>
      <c r="Q11" s="137"/>
      <c r="R11" s="73">
        <f t="shared" si="3"/>
        <v>0</v>
      </c>
      <c r="S11" s="72"/>
      <c r="T11" s="75">
        <f t="shared" si="4"/>
        <v>0</v>
      </c>
      <c r="U11" s="76">
        <f t="shared" si="5"/>
        <v>474.04999999999995</v>
      </c>
      <c r="V11" s="125"/>
      <c r="W11" s="126"/>
      <c r="X11" s="89"/>
      <c r="Y11" s="75">
        <f t="shared" si="6"/>
        <v>0</v>
      </c>
      <c r="Z11" s="76">
        <f t="shared" si="7"/>
        <v>0</v>
      </c>
      <c r="AA11" s="127">
        <f t="shared" si="8"/>
        <v>474.04999999999995</v>
      </c>
      <c r="AB11" s="90"/>
      <c r="AC11" s="129">
        <f t="shared" si="9"/>
        <v>4.7405</v>
      </c>
      <c r="AD11" s="130"/>
      <c r="AE11" s="129">
        <f t="shared" si="10"/>
        <v>4.7405</v>
      </c>
      <c r="AF11" s="130"/>
      <c r="AG11" s="131">
        <f t="shared" si="11"/>
        <v>4.7405</v>
      </c>
      <c r="AH11" s="90"/>
    </row>
    <row r="12" spans="1:34" ht="12.75">
      <c r="A12" s="100">
        <v>20</v>
      </c>
      <c r="B12" s="108" t="s">
        <v>159</v>
      </c>
      <c r="C12" s="108" t="s">
        <v>157</v>
      </c>
      <c r="D12" s="108" t="s">
        <v>158</v>
      </c>
      <c r="E12" s="108" t="s">
        <v>105</v>
      </c>
      <c r="F12" s="74">
        <v>80</v>
      </c>
      <c r="G12" s="72">
        <v>47.84</v>
      </c>
      <c r="H12" s="72">
        <v>44.2</v>
      </c>
      <c r="I12" s="73">
        <f t="shared" si="0"/>
        <v>92.04</v>
      </c>
      <c r="J12" s="74">
        <v>88</v>
      </c>
      <c r="K12" s="74">
        <v>80</v>
      </c>
      <c r="L12" s="72">
        <v>64.26</v>
      </c>
      <c r="M12" s="75">
        <f t="shared" si="1"/>
        <v>96.39000000000001</v>
      </c>
      <c r="N12" s="76">
        <f t="shared" si="2"/>
        <v>436.43</v>
      </c>
      <c r="O12" s="86"/>
      <c r="P12" s="137"/>
      <c r="Q12" s="137"/>
      <c r="R12" s="73">
        <f t="shared" si="3"/>
        <v>0</v>
      </c>
      <c r="S12" s="72"/>
      <c r="T12" s="75">
        <f t="shared" si="4"/>
        <v>0</v>
      </c>
      <c r="U12" s="76">
        <f t="shared" si="5"/>
        <v>436.43</v>
      </c>
      <c r="V12" s="81"/>
      <c r="W12" s="126"/>
      <c r="X12" s="89"/>
      <c r="Y12" s="75">
        <f t="shared" si="6"/>
        <v>0</v>
      </c>
      <c r="Z12" s="76">
        <f t="shared" si="7"/>
        <v>0</v>
      </c>
      <c r="AA12" s="127">
        <f t="shared" si="8"/>
        <v>436.43</v>
      </c>
      <c r="AB12" s="90"/>
      <c r="AC12" s="129">
        <f t="shared" si="9"/>
        <v>4.3643</v>
      </c>
      <c r="AD12" s="130"/>
      <c r="AE12" s="129">
        <f t="shared" si="10"/>
        <v>4.3643</v>
      </c>
      <c r="AF12" s="90"/>
      <c r="AG12" s="131">
        <f t="shared" si="11"/>
        <v>4.3643</v>
      </c>
      <c r="AH12" s="90"/>
    </row>
    <row r="13" spans="1:34" ht="12.75">
      <c r="A13" s="100">
        <v>21</v>
      </c>
      <c r="B13" s="108" t="s">
        <v>160</v>
      </c>
      <c r="C13" s="108" t="s">
        <v>88</v>
      </c>
      <c r="D13" s="108" t="s">
        <v>147</v>
      </c>
      <c r="E13" s="108" t="s">
        <v>105</v>
      </c>
      <c r="F13" s="74">
        <v>30</v>
      </c>
      <c r="G13" s="72">
        <v>36.7</v>
      </c>
      <c r="H13" s="72">
        <v>32.28</v>
      </c>
      <c r="I13" s="73">
        <f t="shared" si="0"/>
        <v>68.98</v>
      </c>
      <c r="J13" s="74">
        <v>88</v>
      </c>
      <c r="K13" s="74">
        <v>65</v>
      </c>
      <c r="L13" s="72">
        <v>58.85</v>
      </c>
      <c r="M13" s="75">
        <f t="shared" si="1"/>
        <v>88.275</v>
      </c>
      <c r="N13" s="76">
        <f t="shared" si="2"/>
        <v>340.255</v>
      </c>
      <c r="O13" s="86"/>
      <c r="P13" s="137"/>
      <c r="Q13" s="137"/>
      <c r="R13" s="73">
        <f t="shared" si="3"/>
        <v>0</v>
      </c>
      <c r="S13" s="72"/>
      <c r="T13" s="75">
        <f t="shared" si="4"/>
        <v>0</v>
      </c>
      <c r="U13" s="76">
        <f t="shared" si="5"/>
        <v>340.255</v>
      </c>
      <c r="V13" s="125"/>
      <c r="W13" s="126"/>
      <c r="X13" s="89"/>
      <c r="Y13" s="75">
        <f t="shared" si="6"/>
        <v>0</v>
      </c>
      <c r="Z13" s="76">
        <f t="shared" si="7"/>
        <v>0</v>
      </c>
      <c r="AA13" s="127">
        <f t="shared" si="8"/>
        <v>340.255</v>
      </c>
      <c r="AB13" s="128"/>
      <c r="AC13" s="129">
        <f t="shared" si="9"/>
        <v>3.4025499999999997</v>
      </c>
      <c r="AD13" s="130"/>
      <c r="AE13" s="129">
        <f t="shared" si="10"/>
        <v>3.4025499999999997</v>
      </c>
      <c r="AF13" s="90"/>
      <c r="AG13" s="131">
        <f t="shared" si="11"/>
        <v>3.4025499999999997</v>
      </c>
      <c r="AH13" s="90"/>
    </row>
    <row r="14" spans="1:34" ht="12.75">
      <c r="A14" s="99">
        <v>31</v>
      </c>
      <c r="B14" s="108" t="s">
        <v>161</v>
      </c>
      <c r="C14" s="108" t="s">
        <v>162</v>
      </c>
      <c r="D14" s="108" t="s">
        <v>163</v>
      </c>
      <c r="E14" s="108" t="s">
        <v>105</v>
      </c>
      <c r="F14" s="74">
        <v>90</v>
      </c>
      <c r="G14" s="72">
        <v>43.84</v>
      </c>
      <c r="H14" s="72">
        <v>41.6</v>
      </c>
      <c r="I14" s="73">
        <f t="shared" si="0"/>
        <v>85.44</v>
      </c>
      <c r="J14" s="74">
        <v>86</v>
      </c>
      <c r="K14" s="74">
        <v>95</v>
      </c>
      <c r="L14" s="72">
        <v>64.56</v>
      </c>
      <c r="M14" s="75">
        <f t="shared" si="1"/>
        <v>96.84</v>
      </c>
      <c r="N14" s="76">
        <f t="shared" si="2"/>
        <v>453.28000000000003</v>
      </c>
      <c r="O14" s="86"/>
      <c r="P14" s="137"/>
      <c r="Q14" s="137"/>
      <c r="R14" s="73">
        <f t="shared" si="3"/>
        <v>0</v>
      </c>
      <c r="S14" s="72"/>
      <c r="T14" s="75">
        <f t="shared" si="4"/>
        <v>0</v>
      </c>
      <c r="U14" s="76">
        <f t="shared" si="5"/>
        <v>453.28000000000003</v>
      </c>
      <c r="V14" s="81"/>
      <c r="W14" s="126"/>
      <c r="X14" s="89"/>
      <c r="Y14" s="75">
        <f t="shared" si="6"/>
        <v>0</v>
      </c>
      <c r="Z14" s="76">
        <f t="shared" si="7"/>
        <v>0</v>
      </c>
      <c r="AA14" s="127">
        <f t="shared" si="8"/>
        <v>453.28000000000003</v>
      </c>
      <c r="AB14" s="128"/>
      <c r="AC14" s="129">
        <f t="shared" si="9"/>
        <v>4.5328</v>
      </c>
      <c r="AD14" s="130"/>
      <c r="AE14" s="129">
        <f t="shared" si="10"/>
        <v>4.5328</v>
      </c>
      <c r="AF14" s="130"/>
      <c r="AG14" s="131">
        <f t="shared" si="11"/>
        <v>4.5328</v>
      </c>
      <c r="AH14" s="90"/>
    </row>
    <row r="15" spans="1:34" ht="12.75">
      <c r="A15" s="100">
        <v>41</v>
      </c>
      <c r="B15" s="99" t="s">
        <v>166</v>
      </c>
      <c r="C15" s="108" t="s">
        <v>167</v>
      </c>
      <c r="D15" s="108" t="s">
        <v>24</v>
      </c>
      <c r="E15" s="108" t="s">
        <v>105</v>
      </c>
      <c r="F15" s="74">
        <v>100</v>
      </c>
      <c r="G15" s="72">
        <v>42.9</v>
      </c>
      <c r="H15" s="74">
        <v>41.06</v>
      </c>
      <c r="I15" s="73">
        <f t="shared" si="0"/>
        <v>83.96000000000001</v>
      </c>
      <c r="J15" s="74">
        <v>84</v>
      </c>
      <c r="K15" s="74">
        <v>85</v>
      </c>
      <c r="L15" s="72">
        <v>62.93</v>
      </c>
      <c r="M15" s="75">
        <f t="shared" si="1"/>
        <v>94.395</v>
      </c>
      <c r="N15" s="76">
        <f t="shared" si="2"/>
        <v>447.355</v>
      </c>
      <c r="O15" s="107"/>
      <c r="P15" s="140"/>
      <c r="Q15" s="140"/>
      <c r="R15" s="73">
        <f t="shared" si="3"/>
        <v>0</v>
      </c>
      <c r="S15" s="74"/>
      <c r="T15" s="75">
        <f t="shared" si="4"/>
        <v>0</v>
      </c>
      <c r="U15" s="76">
        <f t="shared" si="5"/>
        <v>447.355</v>
      </c>
      <c r="V15" s="107"/>
      <c r="W15" s="74"/>
      <c r="X15" s="142"/>
      <c r="Y15" s="75">
        <f t="shared" si="6"/>
        <v>0</v>
      </c>
      <c r="Z15" s="76">
        <f t="shared" si="7"/>
        <v>0</v>
      </c>
      <c r="AA15" s="127">
        <f t="shared" si="8"/>
        <v>447.355</v>
      </c>
      <c r="AB15" s="81"/>
      <c r="AC15" s="129">
        <f t="shared" si="9"/>
        <v>4.47355</v>
      </c>
      <c r="AD15" s="81"/>
      <c r="AE15" s="129">
        <f t="shared" si="10"/>
        <v>4.47355</v>
      </c>
      <c r="AF15" s="81"/>
      <c r="AG15" s="131">
        <f t="shared" si="11"/>
        <v>4.47355</v>
      </c>
      <c r="AH15" s="87"/>
    </row>
    <row r="16" spans="1:34" ht="12.75">
      <c r="A16" s="99">
        <v>42</v>
      </c>
      <c r="B16" s="99" t="s">
        <v>172</v>
      </c>
      <c r="C16" s="99" t="s">
        <v>170</v>
      </c>
      <c r="D16" s="99" t="s">
        <v>171</v>
      </c>
      <c r="E16" s="99" t="s">
        <v>105</v>
      </c>
      <c r="F16" s="74">
        <v>75</v>
      </c>
      <c r="G16" s="72">
        <v>37.9</v>
      </c>
      <c r="H16" s="74">
        <v>35.55</v>
      </c>
      <c r="I16" s="73">
        <f t="shared" si="0"/>
        <v>73.44999999999999</v>
      </c>
      <c r="J16" s="74">
        <v>80</v>
      </c>
      <c r="K16" s="74">
        <v>60</v>
      </c>
      <c r="L16" s="72">
        <v>57.4</v>
      </c>
      <c r="M16" s="75">
        <f t="shared" si="1"/>
        <v>86.1</v>
      </c>
      <c r="N16" s="76">
        <f t="shared" si="2"/>
        <v>374.54999999999995</v>
      </c>
      <c r="O16" s="107"/>
      <c r="P16" s="140"/>
      <c r="Q16" s="140"/>
      <c r="R16" s="73">
        <f t="shared" si="3"/>
        <v>0</v>
      </c>
      <c r="S16" s="74"/>
      <c r="T16" s="75">
        <f t="shared" si="4"/>
        <v>0</v>
      </c>
      <c r="U16" s="76">
        <f t="shared" si="5"/>
        <v>374.54999999999995</v>
      </c>
      <c r="V16" s="107"/>
      <c r="W16" s="74"/>
      <c r="X16" s="142"/>
      <c r="Y16" s="75">
        <f t="shared" si="6"/>
        <v>0</v>
      </c>
      <c r="Z16" s="76">
        <f t="shared" si="7"/>
        <v>0</v>
      </c>
      <c r="AA16" s="127">
        <f t="shared" si="8"/>
        <v>374.54999999999995</v>
      </c>
      <c r="AB16" s="81"/>
      <c r="AC16" s="129">
        <f t="shared" si="9"/>
        <v>3.7454999999999994</v>
      </c>
      <c r="AD16" s="81"/>
      <c r="AE16" s="129">
        <f t="shared" si="10"/>
        <v>3.7454999999999994</v>
      </c>
      <c r="AF16" s="81"/>
      <c r="AG16" s="131">
        <f t="shared" si="11"/>
        <v>3.7454999999999994</v>
      </c>
      <c r="AH16" s="90"/>
    </row>
    <row r="17" spans="1:34" ht="12.75">
      <c r="A17" s="99">
        <v>43</v>
      </c>
      <c r="B17" s="108" t="s">
        <v>168</v>
      </c>
      <c r="C17" s="108" t="s">
        <v>169</v>
      </c>
      <c r="D17" s="108" t="s">
        <v>147</v>
      </c>
      <c r="E17" s="108" t="s">
        <v>105</v>
      </c>
      <c r="F17" s="74">
        <v>0</v>
      </c>
      <c r="G17" s="74">
        <v>34.59</v>
      </c>
      <c r="H17" s="74">
        <v>32.26</v>
      </c>
      <c r="I17" s="73">
        <f t="shared" si="0"/>
        <v>66.85</v>
      </c>
      <c r="J17" s="74">
        <v>60</v>
      </c>
      <c r="K17" s="74">
        <v>20</v>
      </c>
      <c r="L17" s="72">
        <v>58.22</v>
      </c>
      <c r="M17" s="75">
        <f t="shared" si="1"/>
        <v>87.33</v>
      </c>
      <c r="N17" s="76">
        <f t="shared" si="2"/>
        <v>234.17999999999998</v>
      </c>
      <c r="O17" s="107"/>
      <c r="P17" s="140"/>
      <c r="Q17" s="140"/>
      <c r="R17" s="73">
        <f t="shared" si="3"/>
        <v>0</v>
      </c>
      <c r="S17" s="74"/>
      <c r="T17" s="75">
        <f t="shared" si="4"/>
        <v>0</v>
      </c>
      <c r="U17" s="76">
        <f t="shared" si="5"/>
        <v>234.17999999999998</v>
      </c>
      <c r="V17" s="107"/>
      <c r="W17" s="74"/>
      <c r="X17" s="142"/>
      <c r="Y17" s="75">
        <f t="shared" si="6"/>
        <v>0</v>
      </c>
      <c r="Z17" s="76">
        <f t="shared" si="7"/>
        <v>0</v>
      </c>
      <c r="AA17" s="127">
        <f t="shared" si="8"/>
        <v>234.17999999999998</v>
      </c>
      <c r="AB17" s="81"/>
      <c r="AC17" s="129">
        <f t="shared" si="9"/>
        <v>2.3417999999999997</v>
      </c>
      <c r="AD17" s="81"/>
      <c r="AE17" s="129">
        <f t="shared" si="10"/>
        <v>2.3417999999999997</v>
      </c>
      <c r="AF17" s="81"/>
      <c r="AG17" s="131">
        <f t="shared" si="11"/>
        <v>2.3417999999999997</v>
      </c>
      <c r="AH17" s="90"/>
    </row>
    <row r="18" spans="1:34" ht="12.75">
      <c r="A18" s="99">
        <v>32</v>
      </c>
      <c r="B18" s="99" t="s">
        <v>164</v>
      </c>
      <c r="C18" s="108" t="s">
        <v>110</v>
      </c>
      <c r="D18" s="108" t="s">
        <v>136</v>
      </c>
      <c r="E18" s="108" t="s">
        <v>165</v>
      </c>
      <c r="F18" s="87">
        <v>95</v>
      </c>
      <c r="G18" s="81">
        <v>37.68</v>
      </c>
      <c r="H18" s="81">
        <v>34.31</v>
      </c>
      <c r="I18" s="73">
        <f t="shared" si="0"/>
        <v>71.99000000000001</v>
      </c>
      <c r="J18" s="87">
        <v>96</v>
      </c>
      <c r="K18" s="87">
        <v>60</v>
      </c>
      <c r="L18" s="256">
        <v>61.63</v>
      </c>
      <c r="M18" s="75">
        <f t="shared" si="1"/>
        <v>92.44500000000001</v>
      </c>
      <c r="N18" s="76">
        <f t="shared" si="2"/>
        <v>415.435</v>
      </c>
      <c r="O18" s="81"/>
      <c r="P18" s="141"/>
      <c r="Q18" s="141"/>
      <c r="R18" s="73">
        <f t="shared" si="3"/>
        <v>0</v>
      </c>
      <c r="S18" s="81"/>
      <c r="T18" s="75">
        <f t="shared" si="4"/>
        <v>0</v>
      </c>
      <c r="U18" s="76">
        <f t="shared" si="5"/>
        <v>415.435</v>
      </c>
      <c r="V18" s="81"/>
      <c r="W18" s="87"/>
      <c r="X18" s="81"/>
      <c r="Y18" s="75">
        <f t="shared" si="6"/>
        <v>0</v>
      </c>
      <c r="Z18" s="76">
        <f t="shared" si="7"/>
        <v>0</v>
      </c>
      <c r="AA18" s="127">
        <f t="shared" si="8"/>
        <v>415.435</v>
      </c>
      <c r="AB18" s="81"/>
      <c r="AC18" s="129">
        <f t="shared" si="9"/>
        <v>4.15435</v>
      </c>
      <c r="AD18" s="81"/>
      <c r="AE18" s="129">
        <f t="shared" si="10"/>
        <v>4.15435</v>
      </c>
      <c r="AF18" s="81"/>
      <c r="AG18" s="131">
        <f t="shared" si="11"/>
        <v>4.15435</v>
      </c>
      <c r="AH18" s="90"/>
    </row>
    <row r="19" spans="1:34" ht="12.75">
      <c r="A19" s="99">
        <v>1</v>
      </c>
      <c r="B19" s="167" t="s">
        <v>82</v>
      </c>
      <c r="C19" s="108" t="s">
        <v>83</v>
      </c>
      <c r="D19" s="108" t="s">
        <v>39</v>
      </c>
      <c r="E19" s="108" t="s">
        <v>61</v>
      </c>
      <c r="F19" s="74">
        <v>95</v>
      </c>
      <c r="G19" s="72">
        <v>53.79</v>
      </c>
      <c r="H19" s="72">
        <v>52.38</v>
      </c>
      <c r="I19" s="73">
        <f t="shared" si="0"/>
        <v>106.17</v>
      </c>
      <c r="J19" s="74">
        <v>100</v>
      </c>
      <c r="K19" s="74">
        <v>95</v>
      </c>
      <c r="L19" s="72">
        <v>72.47</v>
      </c>
      <c r="M19" s="75">
        <f t="shared" si="1"/>
        <v>108.705</v>
      </c>
      <c r="N19" s="76">
        <f t="shared" si="2"/>
        <v>504.875</v>
      </c>
      <c r="O19" s="86"/>
      <c r="P19" s="137">
        <v>75.52</v>
      </c>
      <c r="Q19" s="137">
        <v>73.05</v>
      </c>
      <c r="R19" s="73">
        <f t="shared" si="3"/>
        <v>148.57</v>
      </c>
      <c r="S19" s="72">
        <v>104.5</v>
      </c>
      <c r="T19" s="75">
        <f t="shared" si="4"/>
        <v>156.75</v>
      </c>
      <c r="U19" s="76">
        <f t="shared" si="5"/>
        <v>810.1949999999999</v>
      </c>
      <c r="V19" s="125"/>
      <c r="W19" s="126">
        <v>80</v>
      </c>
      <c r="X19" s="89">
        <v>103.08</v>
      </c>
      <c r="Y19" s="75">
        <f t="shared" si="6"/>
        <v>154.62</v>
      </c>
      <c r="Z19" s="76">
        <f t="shared" si="7"/>
        <v>234.62</v>
      </c>
      <c r="AA19" s="127">
        <f t="shared" si="8"/>
        <v>1044.815</v>
      </c>
      <c r="AB19" s="90"/>
      <c r="AC19" s="129">
        <f t="shared" si="9"/>
        <v>5.04875</v>
      </c>
      <c r="AD19" s="130"/>
      <c r="AE19" s="129">
        <f t="shared" si="10"/>
        <v>8.101949999999999</v>
      </c>
      <c r="AF19" s="90"/>
      <c r="AG19" s="131">
        <f t="shared" si="11"/>
        <v>10.44815</v>
      </c>
      <c r="AH19" s="90"/>
    </row>
    <row r="20" spans="1:34" ht="12.75">
      <c r="A20" s="99">
        <v>2</v>
      </c>
      <c r="B20" s="167" t="s">
        <v>73</v>
      </c>
      <c r="C20" s="108" t="s">
        <v>74</v>
      </c>
      <c r="D20" s="108" t="s">
        <v>49</v>
      </c>
      <c r="E20" s="108" t="s">
        <v>61</v>
      </c>
      <c r="F20" s="74"/>
      <c r="G20" s="72"/>
      <c r="H20" s="72"/>
      <c r="I20" s="73">
        <f t="shared" si="0"/>
        <v>0</v>
      </c>
      <c r="J20" s="74"/>
      <c r="K20" s="74"/>
      <c r="L20" s="72"/>
      <c r="M20" s="75">
        <f t="shared" si="1"/>
        <v>0</v>
      </c>
      <c r="N20" s="76">
        <f t="shared" si="2"/>
        <v>0</v>
      </c>
      <c r="O20" s="86"/>
      <c r="P20" s="137"/>
      <c r="Q20" s="137"/>
      <c r="R20" s="73">
        <f t="shared" si="3"/>
        <v>0</v>
      </c>
      <c r="S20" s="72"/>
      <c r="T20" s="75">
        <f t="shared" si="4"/>
        <v>0</v>
      </c>
      <c r="U20" s="76">
        <f t="shared" si="5"/>
        <v>0</v>
      </c>
      <c r="V20" s="125"/>
      <c r="W20" s="126"/>
      <c r="X20" s="89"/>
      <c r="Y20" s="75">
        <f t="shared" si="6"/>
        <v>0</v>
      </c>
      <c r="Z20" s="76">
        <f t="shared" si="7"/>
        <v>0</v>
      </c>
      <c r="AA20" s="127">
        <f t="shared" si="8"/>
        <v>0</v>
      </c>
      <c r="AB20" s="128"/>
      <c r="AC20" s="129">
        <f t="shared" si="9"/>
        <v>0</v>
      </c>
      <c r="AD20" s="130"/>
      <c r="AE20" s="129">
        <f t="shared" si="10"/>
        <v>0</v>
      </c>
      <c r="AF20" s="90"/>
      <c r="AG20" s="131">
        <f t="shared" si="11"/>
        <v>0</v>
      </c>
      <c r="AH20" s="90"/>
    </row>
    <row r="21" spans="1:34" ht="12.75">
      <c r="A21" s="100">
        <v>3</v>
      </c>
      <c r="B21" s="108" t="s">
        <v>75</v>
      </c>
      <c r="C21" s="108" t="s">
        <v>62</v>
      </c>
      <c r="D21" s="108" t="s">
        <v>76</v>
      </c>
      <c r="E21" s="108" t="s">
        <v>61</v>
      </c>
      <c r="F21" s="74">
        <v>95</v>
      </c>
      <c r="G21" s="72">
        <v>58.2</v>
      </c>
      <c r="H21" s="72">
        <v>57.93</v>
      </c>
      <c r="I21" s="73">
        <f t="shared" si="0"/>
        <v>116.13</v>
      </c>
      <c r="J21" s="74">
        <v>100</v>
      </c>
      <c r="K21" s="74">
        <v>100</v>
      </c>
      <c r="L21" s="72">
        <v>71.63</v>
      </c>
      <c r="M21" s="75">
        <f t="shared" si="1"/>
        <v>107.445</v>
      </c>
      <c r="N21" s="76">
        <f t="shared" si="2"/>
        <v>518.575</v>
      </c>
      <c r="O21" s="86"/>
      <c r="P21" s="137">
        <v>70.19</v>
      </c>
      <c r="Q21" s="137">
        <v>70.51</v>
      </c>
      <c r="R21" s="73">
        <f t="shared" si="3"/>
        <v>140.7</v>
      </c>
      <c r="S21" s="72">
        <v>0</v>
      </c>
      <c r="T21" s="75">
        <f t="shared" si="4"/>
        <v>0</v>
      </c>
      <c r="U21" s="76">
        <f t="shared" si="5"/>
        <v>659.2750000000001</v>
      </c>
      <c r="V21" s="81"/>
      <c r="W21" s="126">
        <v>100</v>
      </c>
      <c r="X21" s="89">
        <v>97.4</v>
      </c>
      <c r="Y21" s="75">
        <f t="shared" si="6"/>
        <v>146.10000000000002</v>
      </c>
      <c r="Z21" s="76">
        <f t="shared" si="7"/>
        <v>246.10000000000002</v>
      </c>
      <c r="AA21" s="127">
        <f t="shared" si="8"/>
        <v>905.3750000000001</v>
      </c>
      <c r="AB21" s="90"/>
      <c r="AC21" s="129">
        <f t="shared" si="9"/>
        <v>5.1857500000000005</v>
      </c>
      <c r="AD21" s="130"/>
      <c r="AE21" s="129">
        <f t="shared" si="10"/>
        <v>6.5927500000000006</v>
      </c>
      <c r="AF21" s="130"/>
      <c r="AG21" s="131">
        <f t="shared" si="11"/>
        <v>9.05375</v>
      </c>
      <c r="AH21" s="90"/>
    </row>
    <row r="22" spans="1:34" ht="12.75">
      <c r="A22" s="99">
        <v>4</v>
      </c>
      <c r="B22" s="167" t="s">
        <v>63</v>
      </c>
      <c r="C22" s="108" t="s">
        <v>64</v>
      </c>
      <c r="D22" s="108" t="s">
        <v>136</v>
      </c>
      <c r="E22" s="108" t="s">
        <v>61</v>
      </c>
      <c r="F22" s="74">
        <v>70</v>
      </c>
      <c r="G22" s="72">
        <v>56.72</v>
      </c>
      <c r="H22" s="72">
        <v>51.95</v>
      </c>
      <c r="I22" s="73">
        <f t="shared" si="0"/>
        <v>108.67</v>
      </c>
      <c r="J22" s="74">
        <v>100</v>
      </c>
      <c r="K22" s="74">
        <v>80</v>
      </c>
      <c r="L22" s="72">
        <v>69.43</v>
      </c>
      <c r="M22" s="75">
        <f t="shared" si="1"/>
        <v>104.14500000000001</v>
      </c>
      <c r="N22" s="76">
        <f t="shared" si="2"/>
        <v>462.815</v>
      </c>
      <c r="O22" s="86"/>
      <c r="P22" s="137">
        <v>65.91</v>
      </c>
      <c r="Q22" s="137">
        <v>64.6</v>
      </c>
      <c r="R22" s="73">
        <f t="shared" si="3"/>
        <v>130.51</v>
      </c>
      <c r="S22" s="72">
        <v>92.04</v>
      </c>
      <c r="T22" s="75">
        <f t="shared" si="4"/>
        <v>138.06</v>
      </c>
      <c r="U22" s="76">
        <f t="shared" si="5"/>
        <v>731.385</v>
      </c>
      <c r="V22" s="125"/>
      <c r="W22" s="126">
        <v>100</v>
      </c>
      <c r="X22" s="89">
        <v>91.46</v>
      </c>
      <c r="Y22" s="75">
        <f t="shared" si="6"/>
        <v>137.19</v>
      </c>
      <c r="Z22" s="76">
        <f t="shared" si="7"/>
        <v>237.19</v>
      </c>
      <c r="AA22" s="127">
        <f t="shared" si="8"/>
        <v>968.575</v>
      </c>
      <c r="AB22" s="128"/>
      <c r="AC22" s="129">
        <f t="shared" si="9"/>
        <v>4.62815</v>
      </c>
      <c r="AD22" s="130"/>
      <c r="AE22" s="129">
        <f t="shared" si="10"/>
        <v>7.3138499999999995</v>
      </c>
      <c r="AF22" s="90"/>
      <c r="AG22" s="131">
        <f t="shared" si="11"/>
        <v>9.68575</v>
      </c>
      <c r="AH22" s="90"/>
    </row>
    <row r="23" spans="1:34" ht="12.75">
      <c r="A23" s="99">
        <v>5</v>
      </c>
      <c r="B23" s="167" t="s">
        <v>86</v>
      </c>
      <c r="C23" s="108" t="s">
        <v>87</v>
      </c>
      <c r="D23" s="108" t="s">
        <v>136</v>
      </c>
      <c r="E23" s="108" t="s">
        <v>61</v>
      </c>
      <c r="F23" s="74"/>
      <c r="G23" s="72"/>
      <c r="H23" s="72"/>
      <c r="I23" s="73">
        <f t="shared" si="0"/>
        <v>0</v>
      </c>
      <c r="J23" s="74"/>
      <c r="K23" s="74"/>
      <c r="L23" s="72"/>
      <c r="M23" s="75">
        <f t="shared" si="1"/>
        <v>0</v>
      </c>
      <c r="N23" s="76">
        <f t="shared" si="2"/>
        <v>0</v>
      </c>
      <c r="O23" s="86"/>
      <c r="P23" s="137"/>
      <c r="Q23" s="137"/>
      <c r="R23" s="73">
        <f t="shared" si="3"/>
        <v>0</v>
      </c>
      <c r="S23" s="72"/>
      <c r="T23" s="75">
        <f t="shared" si="4"/>
        <v>0</v>
      </c>
      <c r="U23" s="76">
        <f t="shared" si="5"/>
        <v>0</v>
      </c>
      <c r="V23" s="125"/>
      <c r="W23" s="126"/>
      <c r="X23" s="89"/>
      <c r="Y23" s="75">
        <f t="shared" si="6"/>
        <v>0</v>
      </c>
      <c r="Z23" s="76">
        <f t="shared" si="7"/>
        <v>0</v>
      </c>
      <c r="AA23" s="127">
        <f t="shared" si="8"/>
        <v>0</v>
      </c>
      <c r="AB23" s="90"/>
      <c r="AC23" s="129">
        <f t="shared" si="9"/>
        <v>0</v>
      </c>
      <c r="AD23" s="130"/>
      <c r="AE23" s="129">
        <f t="shared" si="10"/>
        <v>0</v>
      </c>
      <c r="AF23" s="90"/>
      <c r="AG23" s="131">
        <f t="shared" si="11"/>
        <v>0</v>
      </c>
      <c r="AH23" s="90"/>
    </row>
    <row r="24" spans="1:34" ht="12.75">
      <c r="A24" s="100">
        <v>6</v>
      </c>
      <c r="B24" s="100" t="s">
        <v>118</v>
      </c>
      <c r="C24" s="108" t="s">
        <v>119</v>
      </c>
      <c r="D24" s="108" t="s">
        <v>137</v>
      </c>
      <c r="E24" s="108" t="s">
        <v>61</v>
      </c>
      <c r="F24" s="74">
        <v>85</v>
      </c>
      <c r="G24" s="72">
        <v>48.09</v>
      </c>
      <c r="H24" s="72">
        <v>47.86</v>
      </c>
      <c r="I24" s="73">
        <f t="shared" si="0"/>
        <v>95.95</v>
      </c>
      <c r="J24" s="74">
        <v>92</v>
      </c>
      <c r="K24" s="74">
        <v>95</v>
      </c>
      <c r="L24" s="72">
        <v>66.82</v>
      </c>
      <c r="M24" s="75">
        <f t="shared" si="1"/>
        <v>100.22999999999999</v>
      </c>
      <c r="N24" s="76">
        <f t="shared" si="2"/>
        <v>468.18</v>
      </c>
      <c r="O24" s="86"/>
      <c r="P24" s="137">
        <v>57.48</v>
      </c>
      <c r="Q24" s="137">
        <v>56.5</v>
      </c>
      <c r="R24" s="73">
        <f t="shared" si="3"/>
        <v>113.97999999999999</v>
      </c>
      <c r="S24" s="72">
        <v>100.42</v>
      </c>
      <c r="T24" s="75">
        <f t="shared" si="4"/>
        <v>150.63</v>
      </c>
      <c r="U24" s="76">
        <f t="shared" si="5"/>
        <v>732.79</v>
      </c>
      <c r="V24" s="81"/>
      <c r="W24" s="126"/>
      <c r="X24" s="89"/>
      <c r="Y24" s="75">
        <f t="shared" si="6"/>
        <v>0</v>
      </c>
      <c r="Z24" s="76">
        <f t="shared" si="7"/>
        <v>0</v>
      </c>
      <c r="AA24" s="127">
        <f t="shared" si="8"/>
        <v>732.79</v>
      </c>
      <c r="AB24" s="90"/>
      <c r="AC24" s="129">
        <f t="shared" si="9"/>
        <v>4.6818</v>
      </c>
      <c r="AD24" s="130"/>
      <c r="AE24" s="129">
        <f t="shared" si="10"/>
        <v>7.3279</v>
      </c>
      <c r="AF24" s="90"/>
      <c r="AG24" s="131">
        <f t="shared" si="11"/>
        <v>7.3279</v>
      </c>
      <c r="AH24" s="90"/>
    </row>
    <row r="25" spans="1:34" ht="12.75">
      <c r="A25" s="99">
        <v>12</v>
      </c>
      <c r="B25" s="167" t="s">
        <v>59</v>
      </c>
      <c r="C25" s="108" t="s">
        <v>60</v>
      </c>
      <c r="D25" s="108" t="s">
        <v>49</v>
      </c>
      <c r="E25" s="108" t="s">
        <v>61</v>
      </c>
      <c r="F25" s="74">
        <v>95</v>
      </c>
      <c r="G25" s="72">
        <v>55.62</v>
      </c>
      <c r="H25" s="72">
        <v>52.53</v>
      </c>
      <c r="I25" s="73">
        <f t="shared" si="0"/>
        <v>108.15</v>
      </c>
      <c r="J25" s="74">
        <v>94</v>
      </c>
      <c r="K25" s="74">
        <v>95</v>
      </c>
      <c r="L25" s="72">
        <v>74.1</v>
      </c>
      <c r="M25" s="75">
        <f t="shared" si="1"/>
        <v>111.14999999999999</v>
      </c>
      <c r="N25" s="76">
        <f t="shared" si="2"/>
        <v>503.29999999999995</v>
      </c>
      <c r="O25" s="86"/>
      <c r="P25" s="137">
        <v>77.23</v>
      </c>
      <c r="Q25" s="137">
        <v>75.67</v>
      </c>
      <c r="R25" s="73">
        <f t="shared" si="3"/>
        <v>152.9</v>
      </c>
      <c r="S25" s="72">
        <v>108.47</v>
      </c>
      <c r="T25" s="75">
        <f t="shared" si="4"/>
        <v>162.70499999999998</v>
      </c>
      <c r="U25" s="76">
        <f t="shared" si="5"/>
        <v>818.905</v>
      </c>
      <c r="V25" s="81"/>
      <c r="W25" s="126">
        <v>80</v>
      </c>
      <c r="X25" s="89">
        <v>103.93</v>
      </c>
      <c r="Y25" s="75">
        <f t="shared" si="6"/>
        <v>155.895</v>
      </c>
      <c r="Z25" s="76">
        <f t="shared" si="7"/>
        <v>235.895</v>
      </c>
      <c r="AA25" s="127">
        <f t="shared" si="8"/>
        <v>1054.8</v>
      </c>
      <c r="AB25" s="128"/>
      <c r="AC25" s="129">
        <f t="shared" si="9"/>
        <v>5.0329999999999995</v>
      </c>
      <c r="AD25" s="130"/>
      <c r="AE25" s="129">
        <f t="shared" si="10"/>
        <v>8.18905</v>
      </c>
      <c r="AF25" s="90"/>
      <c r="AG25" s="131">
        <f t="shared" si="11"/>
        <v>10.548</v>
      </c>
      <c r="AH25" s="87"/>
    </row>
    <row r="26" spans="1:34" ht="12.75">
      <c r="A26" s="100">
        <v>13</v>
      </c>
      <c r="B26" s="99" t="s">
        <v>84</v>
      </c>
      <c r="C26" s="99" t="s">
        <v>85</v>
      </c>
      <c r="D26" s="99" t="s">
        <v>70</v>
      </c>
      <c r="E26" s="108" t="s">
        <v>61</v>
      </c>
      <c r="F26" s="74">
        <v>100</v>
      </c>
      <c r="G26" s="72">
        <v>56.47</v>
      </c>
      <c r="H26" s="72">
        <v>53.6</v>
      </c>
      <c r="I26" s="73">
        <f t="shared" si="0"/>
        <v>110.07</v>
      </c>
      <c r="J26" s="74">
        <v>96</v>
      </c>
      <c r="K26" s="74">
        <v>85</v>
      </c>
      <c r="L26" s="72">
        <v>66.81</v>
      </c>
      <c r="M26" s="75">
        <f t="shared" si="1"/>
        <v>100.215</v>
      </c>
      <c r="N26" s="76">
        <f t="shared" si="2"/>
        <v>491.285</v>
      </c>
      <c r="O26" s="86"/>
      <c r="P26" s="137">
        <v>79.5</v>
      </c>
      <c r="Q26" s="137">
        <v>73.93</v>
      </c>
      <c r="R26" s="73">
        <f t="shared" si="3"/>
        <v>153.43</v>
      </c>
      <c r="S26" s="72">
        <v>104.9</v>
      </c>
      <c r="T26" s="75">
        <f t="shared" si="4"/>
        <v>157.35000000000002</v>
      </c>
      <c r="U26" s="76">
        <f t="shared" si="5"/>
        <v>802.065</v>
      </c>
      <c r="V26" s="81"/>
      <c r="W26" s="126">
        <v>95</v>
      </c>
      <c r="X26" s="89">
        <v>99.18</v>
      </c>
      <c r="Y26" s="75">
        <f t="shared" si="6"/>
        <v>148.77</v>
      </c>
      <c r="Z26" s="76">
        <f t="shared" si="7"/>
        <v>243.77</v>
      </c>
      <c r="AA26" s="127">
        <f t="shared" si="8"/>
        <v>1045.835</v>
      </c>
      <c r="AB26" s="128"/>
      <c r="AC26" s="129">
        <f t="shared" si="9"/>
        <v>4.912850000000001</v>
      </c>
      <c r="AD26" s="130"/>
      <c r="AE26" s="129">
        <f t="shared" si="10"/>
        <v>8.02065</v>
      </c>
      <c r="AF26" s="130"/>
      <c r="AG26" s="131">
        <f t="shared" si="11"/>
        <v>10.458350000000001</v>
      </c>
      <c r="AH26" s="132"/>
    </row>
    <row r="27" spans="1:34" ht="12.75">
      <c r="A27" s="99">
        <v>14</v>
      </c>
      <c r="B27" s="100" t="s">
        <v>173</v>
      </c>
      <c r="C27" s="108" t="s">
        <v>62</v>
      </c>
      <c r="D27" s="100" t="s">
        <v>136</v>
      </c>
      <c r="E27" s="100" t="s">
        <v>61</v>
      </c>
      <c r="F27" s="74">
        <v>95</v>
      </c>
      <c r="G27" s="74">
        <v>57.77</v>
      </c>
      <c r="H27" s="74">
        <v>54.76</v>
      </c>
      <c r="I27" s="73">
        <f t="shared" si="0"/>
        <v>112.53</v>
      </c>
      <c r="J27" s="74">
        <v>84</v>
      </c>
      <c r="K27" s="74">
        <v>85</v>
      </c>
      <c r="L27" s="72">
        <v>74.74</v>
      </c>
      <c r="M27" s="75">
        <f t="shared" si="1"/>
        <v>112.10999999999999</v>
      </c>
      <c r="N27" s="76">
        <f t="shared" si="2"/>
        <v>488.64</v>
      </c>
      <c r="O27" s="107"/>
      <c r="P27" s="140">
        <v>72.77</v>
      </c>
      <c r="Q27" s="140">
        <v>64.27</v>
      </c>
      <c r="R27" s="73">
        <f t="shared" si="3"/>
        <v>137.04</v>
      </c>
      <c r="S27" s="74">
        <v>108.66</v>
      </c>
      <c r="T27" s="75">
        <f t="shared" si="4"/>
        <v>162.99</v>
      </c>
      <c r="U27" s="76">
        <f t="shared" si="5"/>
        <v>788.67</v>
      </c>
      <c r="V27" s="107"/>
      <c r="W27" s="74">
        <v>60</v>
      </c>
      <c r="X27" s="142">
        <v>99.79</v>
      </c>
      <c r="Y27" s="75">
        <f t="shared" si="6"/>
        <v>149.685</v>
      </c>
      <c r="Z27" s="76">
        <f t="shared" si="7"/>
        <v>209.685</v>
      </c>
      <c r="AA27" s="127">
        <f t="shared" si="8"/>
        <v>998.355</v>
      </c>
      <c r="AB27" s="81"/>
      <c r="AC27" s="129">
        <f t="shared" si="9"/>
        <v>4.8864</v>
      </c>
      <c r="AD27" s="81"/>
      <c r="AE27" s="129">
        <f t="shared" si="10"/>
        <v>7.886699999999999</v>
      </c>
      <c r="AF27" s="81"/>
      <c r="AG27" s="131">
        <f t="shared" si="11"/>
        <v>9.983550000000001</v>
      </c>
      <c r="AH27" s="87"/>
    </row>
    <row r="28" spans="1:34" ht="12.75">
      <c r="A28" s="100">
        <v>15</v>
      </c>
      <c r="B28" s="167" t="s">
        <v>97</v>
      </c>
      <c r="C28" s="108" t="s">
        <v>98</v>
      </c>
      <c r="D28" s="108" t="s">
        <v>99</v>
      </c>
      <c r="E28" s="108" t="s">
        <v>61</v>
      </c>
      <c r="F28" s="74">
        <v>85</v>
      </c>
      <c r="G28" s="72">
        <v>49.95</v>
      </c>
      <c r="H28" s="72">
        <v>48.94</v>
      </c>
      <c r="I28" s="73">
        <f t="shared" si="0"/>
        <v>98.89</v>
      </c>
      <c r="J28" s="74">
        <v>94</v>
      </c>
      <c r="K28" s="74">
        <v>85</v>
      </c>
      <c r="L28" s="72">
        <v>68.66</v>
      </c>
      <c r="M28" s="75">
        <f t="shared" si="1"/>
        <v>102.99</v>
      </c>
      <c r="N28" s="76">
        <f t="shared" si="2"/>
        <v>465.88</v>
      </c>
      <c r="O28" s="86"/>
      <c r="P28" s="137">
        <v>66.6</v>
      </c>
      <c r="Q28" s="137">
        <v>64</v>
      </c>
      <c r="R28" s="73">
        <f t="shared" si="3"/>
        <v>130.6</v>
      </c>
      <c r="S28" s="72">
        <v>96.16</v>
      </c>
      <c r="T28" s="75">
        <f t="shared" si="4"/>
        <v>144.24</v>
      </c>
      <c r="U28" s="76">
        <f t="shared" si="5"/>
        <v>740.72</v>
      </c>
      <c r="V28" s="125"/>
      <c r="W28" s="126"/>
      <c r="X28" s="89"/>
      <c r="Y28" s="75">
        <f t="shared" si="6"/>
        <v>0</v>
      </c>
      <c r="Z28" s="76">
        <f t="shared" si="7"/>
        <v>0</v>
      </c>
      <c r="AA28" s="127">
        <f t="shared" si="8"/>
        <v>740.72</v>
      </c>
      <c r="AB28" s="90"/>
      <c r="AC28" s="129">
        <f t="shared" si="9"/>
        <v>4.6588</v>
      </c>
      <c r="AD28" s="130"/>
      <c r="AE28" s="129">
        <f t="shared" si="10"/>
        <v>7.4072000000000005</v>
      </c>
      <c r="AF28" s="130"/>
      <c r="AG28" s="131">
        <f t="shared" si="11"/>
        <v>7.4072000000000005</v>
      </c>
      <c r="AH28" s="87"/>
    </row>
    <row r="29" spans="1:34" ht="12.75">
      <c r="A29" s="99">
        <v>16</v>
      </c>
      <c r="B29" s="99" t="s">
        <v>80</v>
      </c>
      <c r="C29" s="99" t="s">
        <v>81</v>
      </c>
      <c r="D29" s="99" t="s">
        <v>136</v>
      </c>
      <c r="E29" s="108" t="s">
        <v>61</v>
      </c>
      <c r="F29" s="74">
        <v>85</v>
      </c>
      <c r="G29" s="72">
        <v>53.61</v>
      </c>
      <c r="H29" s="72">
        <v>45.59</v>
      </c>
      <c r="I29" s="73">
        <f t="shared" si="0"/>
        <v>99.2</v>
      </c>
      <c r="J29" s="74">
        <v>90</v>
      </c>
      <c r="K29" s="74">
        <v>90</v>
      </c>
      <c r="L29" s="72">
        <v>69.98</v>
      </c>
      <c r="M29" s="75">
        <f t="shared" si="1"/>
        <v>104.97</v>
      </c>
      <c r="N29" s="76">
        <f t="shared" si="2"/>
        <v>469.17</v>
      </c>
      <c r="O29" s="86"/>
      <c r="P29" s="137">
        <v>69.96</v>
      </c>
      <c r="Q29" s="137">
        <v>65.24</v>
      </c>
      <c r="R29" s="73">
        <f t="shared" si="3"/>
        <v>135.2</v>
      </c>
      <c r="S29" s="72">
        <v>88.09</v>
      </c>
      <c r="T29" s="75">
        <f t="shared" si="4"/>
        <v>132.135</v>
      </c>
      <c r="U29" s="76">
        <f t="shared" si="5"/>
        <v>736.505</v>
      </c>
      <c r="V29" s="81"/>
      <c r="W29" s="126"/>
      <c r="X29" s="89"/>
      <c r="Y29" s="75">
        <f t="shared" si="6"/>
        <v>0</v>
      </c>
      <c r="Z29" s="76">
        <f t="shared" si="7"/>
        <v>0</v>
      </c>
      <c r="AA29" s="127">
        <f t="shared" si="8"/>
        <v>736.505</v>
      </c>
      <c r="AB29" s="90"/>
      <c r="AC29" s="129">
        <f t="shared" si="9"/>
        <v>4.6917</v>
      </c>
      <c r="AD29" s="130"/>
      <c r="AE29" s="129">
        <f t="shared" si="10"/>
        <v>7.36505</v>
      </c>
      <c r="AF29" s="130"/>
      <c r="AG29" s="131">
        <f t="shared" si="11"/>
        <v>7.36505</v>
      </c>
      <c r="AH29" s="81"/>
    </row>
    <row r="30" spans="1:34" ht="12.75">
      <c r="A30" s="100">
        <v>17</v>
      </c>
      <c r="B30" s="108" t="s">
        <v>131</v>
      </c>
      <c r="C30" s="108" t="s">
        <v>132</v>
      </c>
      <c r="D30" s="108" t="s">
        <v>125</v>
      </c>
      <c r="E30" s="108" t="s">
        <v>61</v>
      </c>
      <c r="F30" s="74">
        <v>80</v>
      </c>
      <c r="G30" s="72">
        <v>43.12</v>
      </c>
      <c r="H30" s="72">
        <v>42.07</v>
      </c>
      <c r="I30" s="73">
        <f t="shared" si="0"/>
        <v>85.19</v>
      </c>
      <c r="J30" s="74">
        <v>96</v>
      </c>
      <c r="K30" s="74">
        <v>80</v>
      </c>
      <c r="L30" s="72">
        <v>60.41</v>
      </c>
      <c r="M30" s="75">
        <f t="shared" si="1"/>
        <v>90.615</v>
      </c>
      <c r="N30" s="76">
        <f t="shared" si="2"/>
        <v>431.805</v>
      </c>
      <c r="O30" s="86"/>
      <c r="P30" s="137">
        <v>59.03</v>
      </c>
      <c r="Q30" s="137">
        <v>57.51</v>
      </c>
      <c r="R30" s="73">
        <f t="shared" si="3"/>
        <v>116.53999999999999</v>
      </c>
      <c r="S30" s="72">
        <v>93.47</v>
      </c>
      <c r="T30" s="75">
        <f t="shared" si="4"/>
        <v>140.20499999999998</v>
      </c>
      <c r="U30" s="76">
        <f t="shared" si="5"/>
        <v>688.55</v>
      </c>
      <c r="V30" s="81"/>
      <c r="W30" s="126"/>
      <c r="X30" s="89"/>
      <c r="Y30" s="75">
        <f t="shared" si="6"/>
        <v>0</v>
      </c>
      <c r="Z30" s="76">
        <f t="shared" si="7"/>
        <v>0</v>
      </c>
      <c r="AA30" s="127">
        <f t="shared" si="8"/>
        <v>688.55</v>
      </c>
      <c r="AB30" s="128"/>
      <c r="AC30" s="129">
        <f t="shared" si="9"/>
        <v>4.31805</v>
      </c>
      <c r="AD30" s="81"/>
      <c r="AE30" s="129">
        <f t="shared" si="10"/>
        <v>6.8854999999999995</v>
      </c>
      <c r="AF30" s="81"/>
      <c r="AG30" s="131">
        <f t="shared" si="11"/>
        <v>6.8854999999999995</v>
      </c>
      <c r="AH30" s="90"/>
    </row>
    <row r="31" spans="1:34" ht="12.75">
      <c r="A31" s="99">
        <v>18</v>
      </c>
      <c r="B31" s="108" t="s">
        <v>115</v>
      </c>
      <c r="C31" s="108" t="s">
        <v>116</v>
      </c>
      <c r="D31" s="108" t="s">
        <v>28</v>
      </c>
      <c r="E31" s="108" t="s">
        <v>61</v>
      </c>
      <c r="F31" s="74">
        <v>85</v>
      </c>
      <c r="G31" s="72">
        <v>42.22</v>
      </c>
      <c r="H31" s="72">
        <v>42.02</v>
      </c>
      <c r="I31" s="73">
        <f t="shared" si="0"/>
        <v>84.24000000000001</v>
      </c>
      <c r="J31" s="74">
        <v>96</v>
      </c>
      <c r="K31" s="74">
        <v>90</v>
      </c>
      <c r="L31" s="72">
        <v>63.66</v>
      </c>
      <c r="M31" s="75">
        <f t="shared" si="1"/>
        <v>95.49</v>
      </c>
      <c r="N31" s="76">
        <f t="shared" si="2"/>
        <v>450.73</v>
      </c>
      <c r="O31" s="86"/>
      <c r="P31" s="137">
        <v>53.28</v>
      </c>
      <c r="Q31" s="137">
        <v>48.38</v>
      </c>
      <c r="R31" s="73">
        <f t="shared" si="3"/>
        <v>101.66</v>
      </c>
      <c r="S31" s="72">
        <v>100.42</v>
      </c>
      <c r="T31" s="75">
        <f t="shared" si="4"/>
        <v>150.63</v>
      </c>
      <c r="U31" s="76">
        <f t="shared" si="5"/>
        <v>703.02</v>
      </c>
      <c r="V31" s="81"/>
      <c r="W31" s="126">
        <v>55</v>
      </c>
      <c r="X31" s="89">
        <v>78.35</v>
      </c>
      <c r="Y31" s="75">
        <f t="shared" si="6"/>
        <v>117.52499999999999</v>
      </c>
      <c r="Z31" s="76">
        <f t="shared" si="7"/>
        <v>172.52499999999998</v>
      </c>
      <c r="AA31" s="127">
        <f t="shared" si="8"/>
        <v>875.545</v>
      </c>
      <c r="AB31" s="90"/>
      <c r="AC31" s="129">
        <f t="shared" si="9"/>
        <v>4.5073</v>
      </c>
      <c r="AD31" s="130"/>
      <c r="AE31" s="129">
        <f t="shared" si="10"/>
        <v>7.0302</v>
      </c>
      <c r="AF31" s="90"/>
      <c r="AG31" s="131">
        <f t="shared" si="11"/>
        <v>8.75545</v>
      </c>
      <c r="AH31" s="87"/>
    </row>
    <row r="32" spans="1:34" ht="12.75">
      <c r="A32" s="99">
        <v>23</v>
      </c>
      <c r="B32" s="167" t="s">
        <v>71</v>
      </c>
      <c r="C32" s="108" t="s">
        <v>72</v>
      </c>
      <c r="D32" s="108" t="s">
        <v>145</v>
      </c>
      <c r="E32" s="108" t="s">
        <v>61</v>
      </c>
      <c r="F32" s="74">
        <v>100</v>
      </c>
      <c r="G32" s="72">
        <v>58.55</v>
      </c>
      <c r="H32" s="72">
        <v>56.33</v>
      </c>
      <c r="I32" s="73">
        <f t="shared" si="0"/>
        <v>114.88</v>
      </c>
      <c r="J32" s="74">
        <v>94</v>
      </c>
      <c r="K32" s="74">
        <v>95</v>
      </c>
      <c r="L32" s="72">
        <v>71.49</v>
      </c>
      <c r="M32" s="75">
        <f t="shared" si="1"/>
        <v>107.23499999999999</v>
      </c>
      <c r="N32" s="76">
        <f t="shared" si="2"/>
        <v>511.115</v>
      </c>
      <c r="O32" s="86"/>
      <c r="P32" s="137">
        <v>77.6</v>
      </c>
      <c r="Q32" s="137">
        <v>75.66</v>
      </c>
      <c r="R32" s="73">
        <f t="shared" si="3"/>
        <v>153.26</v>
      </c>
      <c r="S32" s="72">
        <v>103.58</v>
      </c>
      <c r="T32" s="75">
        <f t="shared" si="4"/>
        <v>155.37</v>
      </c>
      <c r="U32" s="76">
        <f t="shared" si="5"/>
        <v>819.745</v>
      </c>
      <c r="V32" s="125"/>
      <c r="W32" s="126"/>
      <c r="X32" s="89"/>
      <c r="Y32" s="75">
        <f t="shared" si="6"/>
        <v>0</v>
      </c>
      <c r="Z32" s="76">
        <f t="shared" si="7"/>
        <v>0</v>
      </c>
      <c r="AA32" s="127">
        <f t="shared" si="8"/>
        <v>819.745</v>
      </c>
      <c r="AB32" s="128"/>
      <c r="AC32" s="129">
        <f t="shared" si="9"/>
        <v>5.11115</v>
      </c>
      <c r="AD32" s="130"/>
      <c r="AE32" s="129">
        <f t="shared" si="10"/>
        <v>8.19745</v>
      </c>
      <c r="AF32" s="90"/>
      <c r="AG32" s="131">
        <f t="shared" si="11"/>
        <v>8.19745</v>
      </c>
      <c r="AH32" s="90"/>
    </row>
    <row r="33" spans="1:34" ht="12.75">
      <c r="A33" s="100">
        <v>24</v>
      </c>
      <c r="B33" s="167" t="s">
        <v>91</v>
      </c>
      <c r="C33" s="108" t="s">
        <v>92</v>
      </c>
      <c r="D33" s="108" t="s">
        <v>49</v>
      </c>
      <c r="E33" s="108" t="s">
        <v>61</v>
      </c>
      <c r="F33" s="74">
        <v>95</v>
      </c>
      <c r="G33" s="72">
        <v>55.03</v>
      </c>
      <c r="H33" s="72">
        <v>53.36</v>
      </c>
      <c r="I33" s="73">
        <f t="shared" si="0"/>
        <v>108.39</v>
      </c>
      <c r="J33" s="74">
        <v>98</v>
      </c>
      <c r="K33" s="74">
        <v>95</v>
      </c>
      <c r="L33" s="72">
        <v>66.9</v>
      </c>
      <c r="M33" s="75">
        <f t="shared" si="1"/>
        <v>100.35000000000001</v>
      </c>
      <c r="N33" s="76">
        <f t="shared" si="2"/>
        <v>496.74</v>
      </c>
      <c r="O33" s="86"/>
      <c r="P33" s="137">
        <v>81.4</v>
      </c>
      <c r="Q33" s="137">
        <v>73</v>
      </c>
      <c r="R33" s="73">
        <f t="shared" si="3"/>
        <v>154.4</v>
      </c>
      <c r="S33" s="72">
        <v>96.28</v>
      </c>
      <c r="T33" s="75">
        <f t="shared" si="4"/>
        <v>144.42000000000002</v>
      </c>
      <c r="U33" s="76">
        <f t="shared" si="5"/>
        <v>795.56</v>
      </c>
      <c r="V33" s="125"/>
      <c r="W33" s="126">
        <v>95</v>
      </c>
      <c r="X33" s="89">
        <v>90.45</v>
      </c>
      <c r="Y33" s="75">
        <f t="shared" si="6"/>
        <v>135.675</v>
      </c>
      <c r="Z33" s="76">
        <f t="shared" si="7"/>
        <v>230.675</v>
      </c>
      <c r="AA33" s="127">
        <f t="shared" si="8"/>
        <v>1026.235</v>
      </c>
      <c r="AB33" s="128"/>
      <c r="AC33" s="129">
        <f t="shared" si="9"/>
        <v>4.9674000000000005</v>
      </c>
      <c r="AD33" s="130"/>
      <c r="AE33" s="129">
        <f t="shared" si="10"/>
        <v>7.9556</v>
      </c>
      <c r="AF33" s="90"/>
      <c r="AG33" s="131">
        <f t="shared" si="11"/>
        <v>10.26235</v>
      </c>
      <c r="AH33" s="90"/>
    </row>
    <row r="34" spans="1:34" ht="12.75">
      <c r="A34" s="100">
        <v>25</v>
      </c>
      <c r="B34" s="108" t="s">
        <v>102</v>
      </c>
      <c r="C34" s="108" t="s">
        <v>103</v>
      </c>
      <c r="D34" s="108" t="s">
        <v>104</v>
      </c>
      <c r="E34" s="108" t="s">
        <v>61</v>
      </c>
      <c r="F34" s="74">
        <v>95</v>
      </c>
      <c r="G34" s="72">
        <v>52.01</v>
      </c>
      <c r="H34" s="72">
        <v>50.05</v>
      </c>
      <c r="I34" s="73">
        <f t="shared" si="0"/>
        <v>102.06</v>
      </c>
      <c r="J34" s="74">
        <v>94</v>
      </c>
      <c r="K34" s="74">
        <v>90</v>
      </c>
      <c r="L34" s="72">
        <v>71.05</v>
      </c>
      <c r="M34" s="75">
        <f t="shared" si="1"/>
        <v>106.57499999999999</v>
      </c>
      <c r="N34" s="76">
        <f t="shared" si="2"/>
        <v>487.635</v>
      </c>
      <c r="O34" s="86"/>
      <c r="P34" s="137">
        <v>73.16</v>
      </c>
      <c r="Q34" s="137">
        <v>72.13</v>
      </c>
      <c r="R34" s="73">
        <f t="shared" si="3"/>
        <v>145.29</v>
      </c>
      <c r="S34" s="72">
        <v>101.54</v>
      </c>
      <c r="T34" s="75">
        <f t="shared" si="4"/>
        <v>152.31</v>
      </c>
      <c r="U34" s="76">
        <f t="shared" si="5"/>
        <v>785.2349999999999</v>
      </c>
      <c r="V34" s="81"/>
      <c r="W34" s="126"/>
      <c r="X34" s="89"/>
      <c r="Y34" s="75">
        <f t="shared" si="6"/>
        <v>0</v>
      </c>
      <c r="Z34" s="76">
        <f t="shared" si="7"/>
        <v>0</v>
      </c>
      <c r="AA34" s="127">
        <f t="shared" si="8"/>
        <v>785.2349999999999</v>
      </c>
      <c r="AB34" s="90"/>
      <c r="AC34" s="129">
        <f t="shared" si="9"/>
        <v>4.8763499999999995</v>
      </c>
      <c r="AD34" s="130"/>
      <c r="AE34" s="129">
        <f t="shared" si="10"/>
        <v>7.852349999999999</v>
      </c>
      <c r="AF34" s="90"/>
      <c r="AG34" s="131">
        <f t="shared" si="11"/>
        <v>7.852349999999999</v>
      </c>
      <c r="AH34" s="90"/>
    </row>
    <row r="35" spans="1:34" ht="12.75">
      <c r="A35" s="99">
        <v>26</v>
      </c>
      <c r="B35" s="108" t="s">
        <v>106</v>
      </c>
      <c r="C35" s="108" t="s">
        <v>107</v>
      </c>
      <c r="D35" s="108" t="s">
        <v>108</v>
      </c>
      <c r="E35" s="108" t="s">
        <v>61</v>
      </c>
      <c r="F35" s="74">
        <v>90</v>
      </c>
      <c r="G35" s="72">
        <v>48.66</v>
      </c>
      <c r="H35" s="72">
        <v>48.19</v>
      </c>
      <c r="I35" s="73">
        <f t="shared" si="0"/>
        <v>96.85</v>
      </c>
      <c r="J35" s="74">
        <v>94</v>
      </c>
      <c r="K35" s="74">
        <v>90</v>
      </c>
      <c r="L35" s="72">
        <v>70.52</v>
      </c>
      <c r="M35" s="75">
        <f t="shared" si="1"/>
        <v>105.78</v>
      </c>
      <c r="N35" s="76">
        <f t="shared" si="2"/>
        <v>476.63</v>
      </c>
      <c r="O35" s="86"/>
      <c r="P35" s="137">
        <v>57.21</v>
      </c>
      <c r="Q35" s="137">
        <v>54.01</v>
      </c>
      <c r="R35" s="73">
        <f t="shared" si="3"/>
        <v>111.22</v>
      </c>
      <c r="S35" s="72">
        <v>114.32</v>
      </c>
      <c r="T35" s="75">
        <f t="shared" si="4"/>
        <v>171.48</v>
      </c>
      <c r="U35" s="76">
        <f t="shared" si="5"/>
        <v>759.33</v>
      </c>
      <c r="V35" s="81"/>
      <c r="W35" s="126">
        <v>50</v>
      </c>
      <c r="X35" s="89">
        <v>92.44</v>
      </c>
      <c r="Y35" s="75">
        <f t="shared" si="6"/>
        <v>138.66</v>
      </c>
      <c r="Z35" s="76">
        <f t="shared" si="7"/>
        <v>188.66</v>
      </c>
      <c r="AA35" s="127">
        <f t="shared" si="8"/>
        <v>947.99</v>
      </c>
      <c r="AB35" s="90"/>
      <c r="AC35" s="129">
        <f t="shared" si="9"/>
        <v>4.7663</v>
      </c>
      <c r="AD35" s="130"/>
      <c r="AE35" s="129">
        <f t="shared" si="10"/>
        <v>7.5933</v>
      </c>
      <c r="AF35" s="90"/>
      <c r="AG35" s="131">
        <f t="shared" si="11"/>
        <v>9.4799</v>
      </c>
      <c r="AH35" s="87"/>
    </row>
    <row r="36" spans="1:34" ht="12.75">
      <c r="A36" s="99">
        <v>27</v>
      </c>
      <c r="B36" s="167" t="s">
        <v>67</v>
      </c>
      <c r="C36" s="108" t="s">
        <v>68</v>
      </c>
      <c r="D36" s="108" t="s">
        <v>69</v>
      </c>
      <c r="E36" s="108" t="s">
        <v>61</v>
      </c>
      <c r="F36" s="74">
        <v>80</v>
      </c>
      <c r="G36" s="72">
        <v>44.79</v>
      </c>
      <c r="H36" s="72">
        <v>44.13</v>
      </c>
      <c r="I36" s="73">
        <f t="shared" si="0"/>
        <v>88.92</v>
      </c>
      <c r="J36" s="74">
        <v>98</v>
      </c>
      <c r="K36" s="74">
        <v>90</v>
      </c>
      <c r="L36" s="72">
        <v>58.36</v>
      </c>
      <c r="M36" s="75">
        <f t="shared" si="1"/>
        <v>87.53999999999999</v>
      </c>
      <c r="N36" s="76">
        <f t="shared" si="2"/>
        <v>444.46</v>
      </c>
      <c r="O36" s="86"/>
      <c r="P36" s="137">
        <v>73.3</v>
      </c>
      <c r="Q36" s="137">
        <v>72.71</v>
      </c>
      <c r="R36" s="73">
        <f t="shared" si="3"/>
        <v>146.01</v>
      </c>
      <c r="S36" s="72">
        <v>89.14</v>
      </c>
      <c r="T36" s="75">
        <f t="shared" si="4"/>
        <v>133.71</v>
      </c>
      <c r="U36" s="76">
        <f t="shared" si="5"/>
        <v>724.1800000000001</v>
      </c>
      <c r="V36" s="125"/>
      <c r="W36" s="126">
        <v>80</v>
      </c>
      <c r="X36" s="89">
        <v>86.62</v>
      </c>
      <c r="Y36" s="75">
        <f t="shared" si="6"/>
        <v>129.93</v>
      </c>
      <c r="Z36" s="76">
        <f t="shared" si="7"/>
        <v>209.93</v>
      </c>
      <c r="AA36" s="127">
        <f t="shared" si="8"/>
        <v>934.1100000000001</v>
      </c>
      <c r="AB36" s="128"/>
      <c r="AC36" s="129">
        <f t="shared" si="9"/>
        <v>4.444599999999999</v>
      </c>
      <c r="AD36" s="130"/>
      <c r="AE36" s="129">
        <f t="shared" si="10"/>
        <v>7.2418000000000005</v>
      </c>
      <c r="AF36" s="130"/>
      <c r="AG36" s="131">
        <f t="shared" si="11"/>
        <v>9.3411</v>
      </c>
      <c r="AH36" s="90"/>
    </row>
    <row r="37" spans="1:34" ht="12.75">
      <c r="A37" s="100">
        <v>28</v>
      </c>
      <c r="B37" s="100" t="s">
        <v>146</v>
      </c>
      <c r="C37" s="108" t="s">
        <v>62</v>
      </c>
      <c r="D37" s="108" t="s">
        <v>147</v>
      </c>
      <c r="E37" s="108" t="s">
        <v>61</v>
      </c>
      <c r="F37" s="74">
        <v>95</v>
      </c>
      <c r="G37" s="72">
        <v>49.73</v>
      </c>
      <c r="H37" s="72">
        <v>49.36</v>
      </c>
      <c r="I37" s="73">
        <f t="shared" si="0"/>
        <v>99.09</v>
      </c>
      <c r="J37" s="74">
        <v>100</v>
      </c>
      <c r="K37" s="74">
        <v>85</v>
      </c>
      <c r="L37" s="72">
        <v>64.11</v>
      </c>
      <c r="M37" s="75">
        <f t="shared" si="1"/>
        <v>96.16499999999999</v>
      </c>
      <c r="N37" s="76">
        <f t="shared" si="2"/>
        <v>475.255</v>
      </c>
      <c r="O37" s="86"/>
      <c r="P37" s="137">
        <v>62.82</v>
      </c>
      <c r="Q37" s="137">
        <v>62.08</v>
      </c>
      <c r="R37" s="73">
        <f t="shared" si="3"/>
        <v>124.9</v>
      </c>
      <c r="S37" s="72">
        <v>90.29</v>
      </c>
      <c r="T37" s="75">
        <f t="shared" si="4"/>
        <v>135.435</v>
      </c>
      <c r="U37" s="76">
        <f t="shared" si="5"/>
        <v>735.5899999999999</v>
      </c>
      <c r="V37" s="81"/>
      <c r="W37" s="126"/>
      <c r="X37" s="89"/>
      <c r="Y37" s="75">
        <f t="shared" si="6"/>
        <v>0</v>
      </c>
      <c r="Z37" s="76">
        <f t="shared" si="7"/>
        <v>0</v>
      </c>
      <c r="AA37" s="127">
        <f t="shared" si="8"/>
        <v>735.5899999999999</v>
      </c>
      <c r="AB37" s="90"/>
      <c r="AC37" s="129">
        <f t="shared" si="9"/>
        <v>4.75255</v>
      </c>
      <c r="AD37" s="130"/>
      <c r="AE37" s="129">
        <f t="shared" si="10"/>
        <v>7.355899999999999</v>
      </c>
      <c r="AF37" s="90"/>
      <c r="AG37" s="131">
        <f t="shared" si="11"/>
        <v>7.355899999999999</v>
      </c>
      <c r="AH37" s="90"/>
    </row>
    <row r="38" spans="1:34" ht="12.75">
      <c r="A38" s="100">
        <v>29</v>
      </c>
      <c r="B38" s="108" t="s">
        <v>77</v>
      </c>
      <c r="C38" s="108" t="s">
        <v>93</v>
      </c>
      <c r="D38" s="108" t="s">
        <v>42</v>
      </c>
      <c r="E38" s="108" t="s">
        <v>61</v>
      </c>
      <c r="F38" s="74">
        <v>100</v>
      </c>
      <c r="G38" s="72">
        <v>47.8</v>
      </c>
      <c r="H38" s="72">
        <v>45.98</v>
      </c>
      <c r="I38" s="73">
        <f t="shared" si="0"/>
        <v>93.78</v>
      </c>
      <c r="J38" s="74">
        <v>98</v>
      </c>
      <c r="K38" s="74">
        <v>85</v>
      </c>
      <c r="L38" s="72">
        <v>65.22</v>
      </c>
      <c r="M38" s="75">
        <f t="shared" si="1"/>
        <v>97.83</v>
      </c>
      <c r="N38" s="76">
        <f t="shared" si="2"/>
        <v>474.61</v>
      </c>
      <c r="O38" s="86"/>
      <c r="P38" s="137">
        <v>59.9</v>
      </c>
      <c r="Q38" s="137">
        <v>58.45</v>
      </c>
      <c r="R38" s="73">
        <f t="shared" si="3"/>
        <v>118.35</v>
      </c>
      <c r="S38" s="72">
        <v>0</v>
      </c>
      <c r="T38" s="75">
        <f t="shared" si="4"/>
        <v>0</v>
      </c>
      <c r="U38" s="76">
        <f t="shared" si="5"/>
        <v>592.96</v>
      </c>
      <c r="V38" s="125"/>
      <c r="W38" s="126">
        <v>30</v>
      </c>
      <c r="X38" s="89">
        <v>0</v>
      </c>
      <c r="Y38" s="75">
        <f t="shared" si="6"/>
        <v>0</v>
      </c>
      <c r="Z38" s="76">
        <f t="shared" si="7"/>
        <v>30</v>
      </c>
      <c r="AA38" s="127">
        <f t="shared" si="8"/>
        <v>622.96</v>
      </c>
      <c r="AB38" s="128"/>
      <c r="AC38" s="129">
        <f t="shared" si="9"/>
        <v>4.7461</v>
      </c>
      <c r="AD38" s="130"/>
      <c r="AE38" s="129">
        <f t="shared" si="10"/>
        <v>5.929600000000001</v>
      </c>
      <c r="AF38" s="130"/>
      <c r="AG38" s="131">
        <f t="shared" si="11"/>
        <v>6.2296000000000005</v>
      </c>
      <c r="AH38" s="81"/>
    </row>
    <row r="39" spans="1:34" ht="12.75">
      <c r="A39" s="100">
        <v>30</v>
      </c>
      <c r="B39" s="108" t="s">
        <v>124</v>
      </c>
      <c r="C39" s="108" t="s">
        <v>114</v>
      </c>
      <c r="D39" s="108" t="s">
        <v>136</v>
      </c>
      <c r="E39" s="108" t="s">
        <v>61</v>
      </c>
      <c r="F39" s="74"/>
      <c r="G39" s="72"/>
      <c r="H39" s="72"/>
      <c r="I39" s="73">
        <f t="shared" si="0"/>
        <v>0</v>
      </c>
      <c r="J39" s="74"/>
      <c r="K39" s="74"/>
      <c r="L39" s="72"/>
      <c r="M39" s="75">
        <f t="shared" si="1"/>
        <v>0</v>
      </c>
      <c r="N39" s="76">
        <f t="shared" si="2"/>
        <v>0</v>
      </c>
      <c r="O39" s="86"/>
      <c r="P39" s="137"/>
      <c r="Q39" s="137"/>
      <c r="R39" s="73">
        <f t="shared" si="3"/>
        <v>0</v>
      </c>
      <c r="S39" s="72"/>
      <c r="T39" s="75">
        <f t="shared" si="4"/>
        <v>0</v>
      </c>
      <c r="U39" s="76">
        <f t="shared" si="5"/>
        <v>0</v>
      </c>
      <c r="V39" s="125"/>
      <c r="W39" s="126"/>
      <c r="X39" s="89"/>
      <c r="Y39" s="75">
        <f t="shared" si="6"/>
        <v>0</v>
      </c>
      <c r="Z39" s="76">
        <f t="shared" si="7"/>
        <v>0</v>
      </c>
      <c r="AA39" s="127">
        <f t="shared" si="8"/>
        <v>0</v>
      </c>
      <c r="AB39" s="90"/>
      <c r="AC39" s="129">
        <f t="shared" si="9"/>
        <v>0</v>
      </c>
      <c r="AD39" s="130"/>
      <c r="AE39" s="129">
        <f t="shared" si="10"/>
        <v>0</v>
      </c>
      <c r="AF39" s="90"/>
      <c r="AG39" s="131">
        <f t="shared" si="11"/>
        <v>0</v>
      </c>
      <c r="AH39" s="81"/>
    </row>
    <row r="40" spans="1:34" ht="12.75">
      <c r="A40" s="100">
        <v>34</v>
      </c>
      <c r="B40" s="167" t="s">
        <v>96</v>
      </c>
      <c r="C40" s="108" t="s">
        <v>90</v>
      </c>
      <c r="D40" s="108" t="s">
        <v>49</v>
      </c>
      <c r="E40" s="108" t="s">
        <v>61</v>
      </c>
      <c r="F40" s="74">
        <v>95</v>
      </c>
      <c r="G40" s="72">
        <v>55.37</v>
      </c>
      <c r="H40" s="72">
        <v>51.89</v>
      </c>
      <c r="I40" s="73">
        <f t="shared" si="0"/>
        <v>107.25999999999999</v>
      </c>
      <c r="J40" s="74">
        <v>96</v>
      </c>
      <c r="K40" s="74">
        <v>90</v>
      </c>
      <c r="L40" s="72">
        <v>69.01</v>
      </c>
      <c r="M40" s="75">
        <f t="shared" si="1"/>
        <v>103.51500000000001</v>
      </c>
      <c r="N40" s="76">
        <f t="shared" si="2"/>
        <v>491.775</v>
      </c>
      <c r="O40" s="86"/>
      <c r="P40" s="137">
        <v>70.93</v>
      </c>
      <c r="Q40" s="137">
        <v>67.18</v>
      </c>
      <c r="R40" s="73">
        <f t="shared" si="3"/>
        <v>138.11</v>
      </c>
      <c r="S40" s="72">
        <v>104.47</v>
      </c>
      <c r="T40" s="75">
        <f t="shared" si="4"/>
        <v>156.70499999999998</v>
      </c>
      <c r="U40" s="76">
        <f t="shared" si="5"/>
        <v>786.5899999999999</v>
      </c>
      <c r="V40" s="125"/>
      <c r="W40" s="126">
        <v>90</v>
      </c>
      <c r="X40" s="89">
        <v>103.68</v>
      </c>
      <c r="Y40" s="75">
        <f t="shared" si="6"/>
        <v>155.52</v>
      </c>
      <c r="Z40" s="76">
        <f t="shared" si="7"/>
        <v>245.52</v>
      </c>
      <c r="AA40" s="127">
        <f t="shared" si="8"/>
        <v>1032.11</v>
      </c>
      <c r="AB40" s="128"/>
      <c r="AC40" s="129">
        <f t="shared" si="9"/>
        <v>4.91775</v>
      </c>
      <c r="AD40" s="130"/>
      <c r="AE40" s="129">
        <f t="shared" si="10"/>
        <v>7.865899999999999</v>
      </c>
      <c r="AF40" s="130"/>
      <c r="AG40" s="131">
        <f t="shared" si="11"/>
        <v>10.3211</v>
      </c>
      <c r="AH40" s="81"/>
    </row>
    <row r="41" spans="1:34" ht="12.75">
      <c r="A41" s="99">
        <v>35</v>
      </c>
      <c r="B41" s="108" t="s">
        <v>65</v>
      </c>
      <c r="C41" s="108" t="s">
        <v>66</v>
      </c>
      <c r="D41" s="108" t="s">
        <v>49</v>
      </c>
      <c r="E41" s="108" t="s">
        <v>61</v>
      </c>
      <c r="F41" s="74">
        <v>90</v>
      </c>
      <c r="G41" s="72">
        <v>55.74</v>
      </c>
      <c r="H41" s="72">
        <v>54.13</v>
      </c>
      <c r="I41" s="73">
        <f t="shared" si="0"/>
        <v>109.87</v>
      </c>
      <c r="J41" s="74">
        <v>92</v>
      </c>
      <c r="K41" s="74">
        <v>95</v>
      </c>
      <c r="L41" s="72">
        <v>69.65</v>
      </c>
      <c r="M41" s="75">
        <f t="shared" si="1"/>
        <v>104.47500000000001</v>
      </c>
      <c r="N41" s="76">
        <f t="shared" si="2"/>
        <v>491.345</v>
      </c>
      <c r="O41" s="86"/>
      <c r="P41" s="137">
        <v>76.51</v>
      </c>
      <c r="Q41" s="137">
        <v>74.77</v>
      </c>
      <c r="R41" s="73">
        <f t="shared" si="3"/>
        <v>151.28</v>
      </c>
      <c r="S41" s="72">
        <v>106.87</v>
      </c>
      <c r="T41" s="75">
        <f t="shared" si="4"/>
        <v>160.305</v>
      </c>
      <c r="U41" s="76">
        <f t="shared" si="5"/>
        <v>802.9300000000001</v>
      </c>
      <c r="V41" s="125"/>
      <c r="W41" s="126">
        <v>90</v>
      </c>
      <c r="X41" s="89">
        <v>96.51</v>
      </c>
      <c r="Y41" s="75">
        <f t="shared" si="6"/>
        <v>144.76500000000001</v>
      </c>
      <c r="Z41" s="76">
        <f t="shared" si="7"/>
        <v>234.76500000000001</v>
      </c>
      <c r="AA41" s="127">
        <f t="shared" si="8"/>
        <v>1037.6950000000002</v>
      </c>
      <c r="AB41" s="90"/>
      <c r="AC41" s="129">
        <f t="shared" si="9"/>
        <v>4.91345</v>
      </c>
      <c r="AD41" s="130"/>
      <c r="AE41" s="129">
        <f t="shared" si="10"/>
        <v>8.029300000000001</v>
      </c>
      <c r="AF41" s="90"/>
      <c r="AG41" s="131">
        <f t="shared" si="11"/>
        <v>10.37695</v>
      </c>
      <c r="AH41" s="81"/>
    </row>
    <row r="42" spans="1:34" ht="12.75">
      <c r="A42" s="100">
        <v>36</v>
      </c>
      <c r="B42" s="108" t="s">
        <v>121</v>
      </c>
      <c r="C42" s="108" t="s">
        <v>122</v>
      </c>
      <c r="D42" s="108" t="s">
        <v>123</v>
      </c>
      <c r="E42" s="108" t="s">
        <v>61</v>
      </c>
      <c r="F42" s="74">
        <v>95</v>
      </c>
      <c r="G42" s="72">
        <v>55.32</v>
      </c>
      <c r="H42" s="72">
        <v>54.44</v>
      </c>
      <c r="I42" s="73">
        <f t="shared" si="0"/>
        <v>109.75999999999999</v>
      </c>
      <c r="J42" s="74">
        <v>94</v>
      </c>
      <c r="K42" s="74">
        <v>90</v>
      </c>
      <c r="L42" s="72">
        <v>70.26</v>
      </c>
      <c r="M42" s="75">
        <f t="shared" si="1"/>
        <v>105.39000000000001</v>
      </c>
      <c r="N42" s="76">
        <f t="shared" si="2"/>
        <v>494.15</v>
      </c>
      <c r="O42" s="86"/>
      <c r="P42" s="137">
        <v>70.95</v>
      </c>
      <c r="Q42" s="137">
        <v>69.34</v>
      </c>
      <c r="R42" s="73">
        <f t="shared" si="3"/>
        <v>140.29000000000002</v>
      </c>
      <c r="S42" s="72">
        <v>106.56</v>
      </c>
      <c r="T42" s="75">
        <f t="shared" si="4"/>
        <v>159.84</v>
      </c>
      <c r="U42" s="76">
        <f t="shared" si="5"/>
        <v>794.2800000000001</v>
      </c>
      <c r="V42" s="81"/>
      <c r="W42" s="126">
        <v>90</v>
      </c>
      <c r="X42" s="89">
        <v>100.65</v>
      </c>
      <c r="Y42" s="75">
        <f t="shared" si="6"/>
        <v>150.97500000000002</v>
      </c>
      <c r="Z42" s="76">
        <f t="shared" si="7"/>
        <v>240.97500000000002</v>
      </c>
      <c r="AA42" s="127">
        <f t="shared" si="8"/>
        <v>1035.255</v>
      </c>
      <c r="AB42" s="90"/>
      <c r="AC42" s="129">
        <f t="shared" si="9"/>
        <v>4.9415</v>
      </c>
      <c r="AD42" s="130"/>
      <c r="AE42" s="129">
        <f t="shared" si="10"/>
        <v>7.942800000000001</v>
      </c>
      <c r="AF42" s="90"/>
      <c r="AG42" s="131">
        <f t="shared" si="11"/>
        <v>10.35255</v>
      </c>
      <c r="AH42" s="81"/>
    </row>
    <row r="43" spans="1:34" ht="12.75">
      <c r="A43" s="99">
        <v>37</v>
      </c>
      <c r="B43" s="167" t="s">
        <v>77</v>
      </c>
      <c r="C43" s="108" t="s">
        <v>78</v>
      </c>
      <c r="D43" s="108" t="s">
        <v>42</v>
      </c>
      <c r="E43" s="108" t="s">
        <v>61</v>
      </c>
      <c r="F43" s="74">
        <v>75</v>
      </c>
      <c r="G43" s="72">
        <v>53.91</v>
      </c>
      <c r="H43" s="72">
        <v>51.86</v>
      </c>
      <c r="I43" s="73">
        <f t="shared" si="0"/>
        <v>105.77</v>
      </c>
      <c r="J43" s="74">
        <v>88</v>
      </c>
      <c r="K43" s="74">
        <v>90</v>
      </c>
      <c r="L43" s="72">
        <v>68.66</v>
      </c>
      <c r="M43" s="75">
        <f t="shared" si="1"/>
        <v>102.99</v>
      </c>
      <c r="N43" s="76">
        <f t="shared" si="2"/>
        <v>461.76</v>
      </c>
      <c r="O43" s="86"/>
      <c r="P43" s="137">
        <v>69.06</v>
      </c>
      <c r="Q43" s="137">
        <v>67.6</v>
      </c>
      <c r="R43" s="73">
        <f t="shared" si="3"/>
        <v>136.66</v>
      </c>
      <c r="S43" s="72">
        <v>94.45</v>
      </c>
      <c r="T43" s="75">
        <f t="shared" si="4"/>
        <v>141.675</v>
      </c>
      <c r="U43" s="76">
        <f t="shared" si="5"/>
        <v>740.095</v>
      </c>
      <c r="V43" s="81"/>
      <c r="W43" s="126">
        <v>80</v>
      </c>
      <c r="X43" s="89">
        <v>79.81</v>
      </c>
      <c r="Y43" s="75">
        <f t="shared" si="6"/>
        <v>119.715</v>
      </c>
      <c r="Z43" s="76">
        <f t="shared" si="7"/>
        <v>199.715</v>
      </c>
      <c r="AA43" s="127">
        <f t="shared" si="8"/>
        <v>939.8100000000001</v>
      </c>
      <c r="AB43" s="128"/>
      <c r="AC43" s="129">
        <f t="shared" si="9"/>
        <v>4.6175999999999995</v>
      </c>
      <c r="AD43" s="130"/>
      <c r="AE43" s="129">
        <f t="shared" si="10"/>
        <v>7.40095</v>
      </c>
      <c r="AF43" s="90"/>
      <c r="AG43" s="131">
        <f t="shared" si="11"/>
        <v>9.398100000000001</v>
      </c>
      <c r="AH43" s="81"/>
    </row>
    <row r="44" spans="1:34" ht="12.75">
      <c r="A44" s="100">
        <v>38</v>
      </c>
      <c r="B44" s="167" t="s">
        <v>100</v>
      </c>
      <c r="C44" s="108" t="s">
        <v>101</v>
      </c>
      <c r="D44" s="108" t="s">
        <v>69</v>
      </c>
      <c r="E44" s="108" t="s">
        <v>61</v>
      </c>
      <c r="F44" s="74">
        <v>75</v>
      </c>
      <c r="G44" s="72">
        <v>56.33</v>
      </c>
      <c r="H44" s="72">
        <v>49.57</v>
      </c>
      <c r="I44" s="73">
        <f t="shared" si="0"/>
        <v>105.9</v>
      </c>
      <c r="J44" s="74">
        <v>86</v>
      </c>
      <c r="K44" s="74">
        <v>95</v>
      </c>
      <c r="L44" s="72">
        <v>66.34</v>
      </c>
      <c r="M44" s="75">
        <f t="shared" si="1"/>
        <v>99.51</v>
      </c>
      <c r="N44" s="76">
        <f t="shared" si="2"/>
        <v>461.40999999999997</v>
      </c>
      <c r="O44" s="86"/>
      <c r="P44" s="137">
        <v>72.4</v>
      </c>
      <c r="Q44" s="137">
        <v>67.83</v>
      </c>
      <c r="R44" s="73">
        <f t="shared" si="3"/>
        <v>140.23000000000002</v>
      </c>
      <c r="S44" s="72">
        <v>102.66</v>
      </c>
      <c r="T44" s="75">
        <f t="shared" si="4"/>
        <v>153.99</v>
      </c>
      <c r="U44" s="76">
        <f t="shared" si="5"/>
        <v>755.63</v>
      </c>
      <c r="V44" s="81"/>
      <c r="W44" s="126">
        <v>80</v>
      </c>
      <c r="X44" s="89">
        <v>97.55</v>
      </c>
      <c r="Y44" s="75">
        <f t="shared" si="6"/>
        <v>146.325</v>
      </c>
      <c r="Z44" s="76">
        <f t="shared" si="7"/>
        <v>226.325</v>
      </c>
      <c r="AA44" s="127">
        <f t="shared" si="8"/>
        <v>981.9549999999999</v>
      </c>
      <c r="AB44" s="90"/>
      <c r="AC44" s="129">
        <f t="shared" si="9"/>
        <v>4.6141</v>
      </c>
      <c r="AD44" s="130"/>
      <c r="AE44" s="129">
        <f t="shared" si="10"/>
        <v>7.5563</v>
      </c>
      <c r="AF44" s="90"/>
      <c r="AG44" s="131">
        <f t="shared" si="11"/>
        <v>9.81955</v>
      </c>
      <c r="AH44" s="81"/>
    </row>
    <row r="45" spans="1:34" ht="12.75">
      <c r="A45" s="100">
        <v>39</v>
      </c>
      <c r="B45" s="173" t="s">
        <v>94</v>
      </c>
      <c r="C45" s="162" t="s">
        <v>95</v>
      </c>
      <c r="D45" s="162" t="s">
        <v>137</v>
      </c>
      <c r="E45" s="162" t="s">
        <v>61</v>
      </c>
      <c r="F45" s="143">
        <v>90</v>
      </c>
      <c r="G45" s="151">
        <v>43.39</v>
      </c>
      <c r="H45" s="151">
        <v>42.64</v>
      </c>
      <c r="I45" s="144">
        <f t="shared" si="0"/>
        <v>86.03</v>
      </c>
      <c r="J45" s="143">
        <v>96</v>
      </c>
      <c r="K45" s="143">
        <v>90</v>
      </c>
      <c r="L45" s="151">
        <v>60.86</v>
      </c>
      <c r="M45" s="145">
        <f t="shared" si="1"/>
        <v>91.28999999999999</v>
      </c>
      <c r="N45" s="146">
        <f t="shared" si="2"/>
        <v>453.31999999999994</v>
      </c>
      <c r="O45" s="153"/>
      <c r="P45" s="169">
        <v>55.89</v>
      </c>
      <c r="Q45" s="169">
        <v>53.76</v>
      </c>
      <c r="R45" s="144">
        <f t="shared" si="3"/>
        <v>109.65</v>
      </c>
      <c r="S45" s="151">
        <v>87.83</v>
      </c>
      <c r="T45" s="145">
        <f t="shared" si="4"/>
        <v>131.745</v>
      </c>
      <c r="U45" s="146">
        <f t="shared" si="5"/>
        <v>694.7149999999999</v>
      </c>
      <c r="V45" s="174"/>
      <c r="W45" s="170">
        <v>90</v>
      </c>
      <c r="X45" s="152">
        <v>56.72</v>
      </c>
      <c r="Y45" s="145">
        <f t="shared" si="6"/>
        <v>85.08</v>
      </c>
      <c r="Z45" s="146">
        <f t="shared" si="7"/>
        <v>175.07999999999998</v>
      </c>
      <c r="AA45" s="147">
        <f t="shared" si="8"/>
        <v>869.7949999999998</v>
      </c>
      <c r="AB45" s="175"/>
      <c r="AC45" s="149">
        <f t="shared" si="9"/>
        <v>4.533199999999999</v>
      </c>
      <c r="AD45" s="172"/>
      <c r="AE45" s="149">
        <f t="shared" si="10"/>
        <v>6.947149999999999</v>
      </c>
      <c r="AF45" s="171"/>
      <c r="AG45" s="150">
        <f t="shared" si="11"/>
        <v>8.697949999999999</v>
      </c>
      <c r="AH45" s="148"/>
    </row>
    <row r="46" spans="1:34" ht="12.75">
      <c r="A46" s="157">
        <v>40</v>
      </c>
      <c r="B46" s="108" t="s">
        <v>109</v>
      </c>
      <c r="C46" s="108" t="s">
        <v>110</v>
      </c>
      <c r="D46" s="108" t="s">
        <v>125</v>
      </c>
      <c r="E46" s="108" t="s">
        <v>61</v>
      </c>
      <c r="F46" s="74">
        <v>85</v>
      </c>
      <c r="G46" s="72">
        <v>41.96</v>
      </c>
      <c r="H46" s="72">
        <v>40.72</v>
      </c>
      <c r="I46" s="144">
        <f t="shared" si="0"/>
        <v>82.68</v>
      </c>
      <c r="J46" s="74">
        <v>86</v>
      </c>
      <c r="K46" s="74">
        <v>100</v>
      </c>
      <c r="L46" s="72">
        <v>59.57</v>
      </c>
      <c r="M46" s="75">
        <f t="shared" si="1"/>
        <v>89.355</v>
      </c>
      <c r="N46" s="76">
        <f t="shared" si="2"/>
        <v>443.035</v>
      </c>
      <c r="O46" s="86"/>
      <c r="P46" s="137">
        <v>51.15</v>
      </c>
      <c r="Q46" s="137">
        <v>50.02</v>
      </c>
      <c r="R46" s="144">
        <f t="shared" si="3"/>
        <v>101.17</v>
      </c>
      <c r="S46" s="72">
        <v>97.14</v>
      </c>
      <c r="T46" s="145">
        <f t="shared" si="4"/>
        <v>145.71</v>
      </c>
      <c r="U46" s="146">
        <f t="shared" si="5"/>
        <v>689.9150000000001</v>
      </c>
      <c r="V46" s="81"/>
      <c r="W46" s="126"/>
      <c r="X46" s="89"/>
      <c r="Y46" s="145">
        <f t="shared" si="6"/>
        <v>0</v>
      </c>
      <c r="Z46" s="146">
        <f t="shared" si="7"/>
        <v>0</v>
      </c>
      <c r="AA46" s="147">
        <f t="shared" si="8"/>
        <v>689.9150000000001</v>
      </c>
      <c r="AB46" s="128"/>
      <c r="AC46" s="149">
        <f t="shared" si="9"/>
        <v>4.430350000000001</v>
      </c>
      <c r="AD46" s="81"/>
      <c r="AE46" s="149">
        <f t="shared" si="10"/>
        <v>6.899150000000001</v>
      </c>
      <c r="AF46" s="81"/>
      <c r="AG46" s="150">
        <f t="shared" si="11"/>
        <v>6.899150000000001</v>
      </c>
      <c r="AH46" s="81"/>
    </row>
    <row r="47" spans="6:27" ht="12.75">
      <c r="F47" s="18"/>
      <c r="G47" s="18"/>
      <c r="H47" s="18"/>
      <c r="I47" s="20"/>
      <c r="J47" s="18"/>
      <c r="K47" s="18"/>
      <c r="L47" s="274"/>
      <c r="M47" s="20"/>
      <c r="N47" s="22"/>
      <c r="O47" s="22"/>
      <c r="P47" s="138"/>
      <c r="Q47" s="138"/>
      <c r="R47" s="20"/>
      <c r="S47" s="18"/>
      <c r="T47" s="20"/>
      <c r="U47" s="22"/>
      <c r="V47" s="22"/>
      <c r="W47" s="18"/>
      <c r="X47" s="23"/>
      <c r="Y47" s="24"/>
      <c r="Z47" s="24"/>
      <c r="AA47" s="25"/>
    </row>
    <row r="48" spans="6:27" ht="12.75">
      <c r="F48" s="18"/>
      <c r="G48" s="18"/>
      <c r="H48" s="18"/>
      <c r="I48" s="20"/>
      <c r="J48" s="18"/>
      <c r="K48" s="18"/>
      <c r="L48" s="274"/>
      <c r="M48" s="20"/>
      <c r="N48" s="22"/>
      <c r="O48" s="22"/>
      <c r="P48" s="138"/>
      <c r="Q48" s="138"/>
      <c r="R48" s="20"/>
      <c r="S48" s="18"/>
      <c r="T48" s="20"/>
      <c r="U48" s="22"/>
      <c r="V48" s="22"/>
      <c r="W48" s="18"/>
      <c r="X48" s="23"/>
      <c r="Y48" s="24"/>
      <c r="Z48" s="24"/>
      <c r="AA48" s="25"/>
    </row>
    <row r="49" spans="6:27" ht="12.75">
      <c r="F49" s="18"/>
      <c r="G49" s="18"/>
      <c r="H49" s="18"/>
      <c r="I49" s="20"/>
      <c r="J49" s="18"/>
      <c r="K49" s="18"/>
      <c r="L49" s="274"/>
      <c r="M49" s="20"/>
      <c r="N49" s="22"/>
      <c r="O49" s="22"/>
      <c r="P49" s="138"/>
      <c r="Q49" s="138"/>
      <c r="R49" s="20"/>
      <c r="S49" s="18"/>
      <c r="T49" s="20"/>
      <c r="U49" s="22"/>
      <c r="V49" s="22"/>
      <c r="W49" s="18"/>
      <c r="X49" s="23"/>
      <c r="Y49" s="24"/>
      <c r="Z49" s="24"/>
      <c r="AA49" s="25"/>
    </row>
    <row r="50" spans="6:27" ht="12.75">
      <c r="F50" s="18"/>
      <c r="G50" s="18"/>
      <c r="H50" s="18"/>
      <c r="I50" s="20"/>
      <c r="J50" s="18"/>
      <c r="K50" s="18"/>
      <c r="L50" s="274"/>
      <c r="M50" s="20"/>
      <c r="N50" s="22"/>
      <c r="O50" s="22"/>
      <c r="P50" s="138"/>
      <c r="Q50" s="138"/>
      <c r="R50" s="20"/>
      <c r="S50" s="18"/>
      <c r="T50" s="20"/>
      <c r="U50" s="22"/>
      <c r="V50" s="22"/>
      <c r="W50" s="18"/>
      <c r="X50" s="23"/>
      <c r="Y50" s="24"/>
      <c r="Z50" s="24"/>
      <c r="AA50" s="25"/>
    </row>
    <row r="51" spans="6:27" ht="12.75">
      <c r="F51" s="18"/>
      <c r="G51" s="18"/>
      <c r="H51" s="18"/>
      <c r="I51" s="20"/>
      <c r="J51" s="18"/>
      <c r="K51" s="18"/>
      <c r="L51" s="274"/>
      <c r="M51" s="20"/>
      <c r="N51" s="22"/>
      <c r="O51" s="22"/>
      <c r="P51" s="138"/>
      <c r="Q51" s="138"/>
      <c r="R51" s="20"/>
      <c r="S51" s="18"/>
      <c r="T51" s="20"/>
      <c r="U51" s="22"/>
      <c r="V51" s="22"/>
      <c r="W51" s="18"/>
      <c r="X51" s="23"/>
      <c r="Y51" s="24"/>
      <c r="Z51" s="24"/>
      <c r="AA51" s="25"/>
    </row>
    <row r="52" spans="6:27" ht="12.75">
      <c r="F52" s="18"/>
      <c r="G52" s="18"/>
      <c r="H52" s="18"/>
      <c r="I52" s="20"/>
      <c r="J52" s="18"/>
      <c r="K52" s="18"/>
      <c r="L52" s="274"/>
      <c r="M52" s="20"/>
      <c r="N52" s="22"/>
      <c r="O52" s="22"/>
      <c r="P52" s="138"/>
      <c r="Q52" s="138"/>
      <c r="R52" s="20"/>
      <c r="S52" s="18"/>
      <c r="T52" s="20"/>
      <c r="U52" s="22"/>
      <c r="V52" s="22"/>
      <c r="W52" s="18"/>
      <c r="X52" s="23"/>
      <c r="Y52" s="24"/>
      <c r="Z52" s="24"/>
      <c r="AA52" s="25"/>
    </row>
  </sheetData>
  <printOptions gridLines="1" horizontalCentered="1"/>
  <pageMargins left="0.7874015748031497" right="1.6141732283464567" top="0.984251968503937" bottom="0.984251968503937" header="0.5118110236220472" footer="0.5118110236220472"/>
  <pageSetup horizontalDpi="300" verticalDpi="300" orientation="landscape" paperSize="9" r:id="rId1"/>
  <headerFooter alignWithMargins="0">
    <oddHeader>&amp;L3.Qualifikation&amp;CIngelheim&amp;R17.06.2006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L20" sqref="L20"/>
    </sheetView>
  </sheetViews>
  <sheetFormatPr defaultColWidth="11.421875" defaultRowHeight="12.75"/>
  <cols>
    <col min="1" max="1" width="3.28125" style="168" customWidth="1"/>
    <col min="2" max="3" width="11.421875" style="271" customWidth="1"/>
    <col min="4" max="4" width="18.57421875" style="271" customWidth="1"/>
    <col min="5" max="5" width="5.00390625" style="168" customWidth="1"/>
    <col min="6" max="15" width="6.28125" style="0" customWidth="1"/>
  </cols>
  <sheetData>
    <row r="1" spans="1:15" ht="12.75">
      <c r="A1" s="101" t="s">
        <v>142</v>
      </c>
      <c r="B1" s="262" t="s">
        <v>7</v>
      </c>
      <c r="C1" s="262" t="s">
        <v>8</v>
      </c>
      <c r="D1" s="262" t="s">
        <v>9</v>
      </c>
      <c r="E1" s="100"/>
      <c r="F1" s="48" t="s">
        <v>11</v>
      </c>
      <c r="G1" s="49" t="s">
        <v>12</v>
      </c>
      <c r="H1" s="49"/>
      <c r="I1" s="50"/>
      <c r="J1" s="48" t="s">
        <v>13</v>
      </c>
      <c r="K1" s="48" t="s">
        <v>14</v>
      </c>
      <c r="L1" s="49" t="s">
        <v>15</v>
      </c>
      <c r="M1" s="50"/>
      <c r="N1" s="56" t="s">
        <v>16</v>
      </c>
      <c r="O1" s="56"/>
    </row>
    <row r="2" spans="1:15" ht="12.75">
      <c r="A2" s="101" t="s">
        <v>142</v>
      </c>
      <c r="B2" s="262" t="s">
        <v>0</v>
      </c>
      <c r="C2" s="272"/>
      <c r="D2" s="262"/>
      <c r="E2" s="100" t="s">
        <v>143</v>
      </c>
      <c r="F2" s="27" t="s">
        <v>1</v>
      </c>
      <c r="G2" s="6" t="s">
        <v>2</v>
      </c>
      <c r="H2" s="6" t="s">
        <v>3</v>
      </c>
      <c r="I2" s="4" t="s">
        <v>1</v>
      </c>
      <c r="J2" s="27" t="s">
        <v>1</v>
      </c>
      <c r="K2" s="27" t="s">
        <v>1</v>
      </c>
      <c r="L2" s="27" t="s">
        <v>4</v>
      </c>
      <c r="M2" s="5" t="s">
        <v>1</v>
      </c>
      <c r="N2" s="43" t="s">
        <v>1</v>
      </c>
      <c r="O2" s="43" t="s">
        <v>138</v>
      </c>
    </row>
    <row r="3" spans="1:15" ht="12.75">
      <c r="A3" s="101"/>
      <c r="B3" s="262"/>
      <c r="C3" s="272"/>
      <c r="D3" s="262"/>
      <c r="E3" s="100"/>
      <c r="F3" s="27"/>
      <c r="G3" s="6"/>
      <c r="H3" s="6"/>
      <c r="I3" s="4"/>
      <c r="J3" s="27"/>
      <c r="K3" s="27"/>
      <c r="L3" s="27"/>
      <c r="M3" s="5"/>
      <c r="N3" s="43"/>
      <c r="O3" s="43"/>
    </row>
    <row r="4" spans="1:15" ht="12.75">
      <c r="A4" s="99">
        <v>19</v>
      </c>
      <c r="B4" s="261" t="s">
        <v>117</v>
      </c>
      <c r="C4" s="261" t="s">
        <v>148</v>
      </c>
      <c r="D4" s="261" t="s">
        <v>137</v>
      </c>
      <c r="E4" s="108" t="s">
        <v>105</v>
      </c>
      <c r="F4" s="74">
        <f>SUM(Herren!F11)</f>
        <v>95</v>
      </c>
      <c r="G4" s="72">
        <f>SUM(Herren!G11)</f>
        <v>45.62</v>
      </c>
      <c r="H4" s="72">
        <f>SUM(Herren!H11)</f>
        <v>41.1</v>
      </c>
      <c r="I4" s="73">
        <f aca="true" t="shared" si="0" ref="I4:I15">SUM(G4:H4)</f>
        <v>86.72</v>
      </c>
      <c r="J4" s="74">
        <f>SUM(Herren!J11)</f>
        <v>98</v>
      </c>
      <c r="K4" s="74">
        <f>SUM(Herren!K11)</f>
        <v>95</v>
      </c>
      <c r="L4" s="72">
        <f>SUM(Herren!L11)</f>
        <v>66.22</v>
      </c>
      <c r="M4" s="75">
        <f aca="true" t="shared" si="1" ref="M4:M15">L4*1.5</f>
        <v>99.33</v>
      </c>
      <c r="N4" s="76">
        <f aca="true" t="shared" si="2" ref="N4:N15">SUM(F4,I4,J4,K4,M4)</f>
        <v>474.05</v>
      </c>
      <c r="O4" s="86">
        <v>1</v>
      </c>
    </row>
    <row r="5" spans="1:15" ht="12.75">
      <c r="A5" s="99">
        <v>31</v>
      </c>
      <c r="B5" s="261" t="s">
        <v>161</v>
      </c>
      <c r="C5" s="261" t="s">
        <v>162</v>
      </c>
      <c r="D5" s="261" t="s">
        <v>163</v>
      </c>
      <c r="E5" s="108" t="s">
        <v>105</v>
      </c>
      <c r="F5" s="74">
        <f>SUM(Herren!F14)</f>
        <v>90</v>
      </c>
      <c r="G5" s="72">
        <f>SUM(Herren!G14)</f>
        <v>43.84</v>
      </c>
      <c r="H5" s="72">
        <f>SUM(Herren!H14)</f>
        <v>41.6</v>
      </c>
      <c r="I5" s="73">
        <f t="shared" si="0"/>
        <v>85.44</v>
      </c>
      <c r="J5" s="74">
        <f>SUM(Herren!J14)</f>
        <v>86</v>
      </c>
      <c r="K5" s="74">
        <f>SUM(Herren!K14)</f>
        <v>95</v>
      </c>
      <c r="L5" s="72">
        <f>SUM(Herren!L14)</f>
        <v>64.56</v>
      </c>
      <c r="M5" s="75">
        <f t="shared" si="1"/>
        <v>96.84</v>
      </c>
      <c r="N5" s="76">
        <f t="shared" si="2"/>
        <v>453.28</v>
      </c>
      <c r="O5" s="86">
        <v>2</v>
      </c>
    </row>
    <row r="6" spans="1:15" ht="12.75">
      <c r="A6" s="100">
        <v>41</v>
      </c>
      <c r="B6" s="265" t="s">
        <v>166</v>
      </c>
      <c r="C6" s="261" t="s">
        <v>167</v>
      </c>
      <c r="D6" s="261" t="s">
        <v>24</v>
      </c>
      <c r="E6" s="108" t="s">
        <v>105</v>
      </c>
      <c r="F6" s="74">
        <f>SUM(Herren!F15)</f>
        <v>100</v>
      </c>
      <c r="G6" s="72">
        <f>SUM(Herren!G15)</f>
        <v>42.9</v>
      </c>
      <c r="H6" s="72">
        <f>SUM(Herren!H15)</f>
        <v>41.06</v>
      </c>
      <c r="I6" s="73">
        <f t="shared" si="0"/>
        <v>83.96000000000001</v>
      </c>
      <c r="J6" s="74">
        <f>SUM(Herren!J15)</f>
        <v>84</v>
      </c>
      <c r="K6" s="74">
        <f>SUM(Herren!K15)</f>
        <v>85</v>
      </c>
      <c r="L6" s="72">
        <f>SUM(Herren!L15)</f>
        <v>62.93</v>
      </c>
      <c r="M6" s="75">
        <f t="shared" si="1"/>
        <v>94.395</v>
      </c>
      <c r="N6" s="76">
        <f t="shared" si="2"/>
        <v>447.355</v>
      </c>
      <c r="O6" s="86">
        <v>3</v>
      </c>
    </row>
    <row r="7" spans="1:15" ht="12.75">
      <c r="A7" s="100">
        <v>8</v>
      </c>
      <c r="B7" s="262" t="s">
        <v>113</v>
      </c>
      <c r="C7" s="261" t="s">
        <v>114</v>
      </c>
      <c r="D7" s="261" t="s">
        <v>69</v>
      </c>
      <c r="E7" s="108" t="s">
        <v>89</v>
      </c>
      <c r="F7" s="74">
        <f>SUM(Herren!F6)</f>
        <v>85</v>
      </c>
      <c r="G7" s="72">
        <f>SUM(Herren!G6)</f>
        <v>41.53</v>
      </c>
      <c r="H7" s="72">
        <f>SUM(Herren!H6)</f>
        <v>40.7</v>
      </c>
      <c r="I7" s="73">
        <f t="shared" si="0"/>
        <v>82.23</v>
      </c>
      <c r="J7" s="74">
        <f>SUM(Herren!J6)</f>
        <v>94</v>
      </c>
      <c r="K7" s="74">
        <f>SUM(Herren!K6)</f>
        <v>90</v>
      </c>
      <c r="L7" s="72">
        <f>SUM(Herren!L6)</f>
        <v>58.16</v>
      </c>
      <c r="M7" s="75">
        <f t="shared" si="1"/>
        <v>87.24</v>
      </c>
      <c r="N7" s="76">
        <f t="shared" si="2"/>
        <v>438.47</v>
      </c>
      <c r="O7" s="86">
        <v>4</v>
      </c>
    </row>
    <row r="8" spans="1:15" ht="12.75">
      <c r="A8" s="100">
        <v>20</v>
      </c>
      <c r="B8" s="261" t="s">
        <v>159</v>
      </c>
      <c r="C8" s="261" t="s">
        <v>157</v>
      </c>
      <c r="D8" s="261" t="s">
        <v>158</v>
      </c>
      <c r="E8" s="108" t="s">
        <v>105</v>
      </c>
      <c r="F8" s="74">
        <f>SUM(Herren!F12)</f>
        <v>80</v>
      </c>
      <c r="G8" s="72">
        <f>SUM(Herren!G12)</f>
        <v>47.84</v>
      </c>
      <c r="H8" s="72">
        <f>SUM(Herren!H12)</f>
        <v>44.2</v>
      </c>
      <c r="I8" s="73">
        <f t="shared" si="0"/>
        <v>92.04</v>
      </c>
      <c r="J8" s="74">
        <f>SUM(Herren!J12)</f>
        <v>88</v>
      </c>
      <c r="K8" s="74">
        <f>SUM(Herren!K12)</f>
        <v>80</v>
      </c>
      <c r="L8" s="72">
        <f>SUM(Herren!L12)</f>
        <v>64.26</v>
      </c>
      <c r="M8" s="75">
        <f t="shared" si="1"/>
        <v>96.39000000000001</v>
      </c>
      <c r="N8" s="76">
        <f t="shared" si="2"/>
        <v>436.43000000000006</v>
      </c>
      <c r="O8" s="86">
        <v>5</v>
      </c>
    </row>
    <row r="9" spans="1:15" ht="12.75">
      <c r="A9" s="99">
        <v>9</v>
      </c>
      <c r="B9" s="261" t="s">
        <v>153</v>
      </c>
      <c r="C9" s="261" t="s">
        <v>154</v>
      </c>
      <c r="D9" s="261" t="s">
        <v>24</v>
      </c>
      <c r="E9" s="108" t="s">
        <v>105</v>
      </c>
      <c r="F9" s="74">
        <f>SUM(Herren!F10)</f>
        <v>80</v>
      </c>
      <c r="G9" s="72">
        <f>SUM(Herren!G10)</f>
        <v>42.11</v>
      </c>
      <c r="H9" s="72">
        <f>SUM(Herren!H10)</f>
        <v>40.9</v>
      </c>
      <c r="I9" s="73">
        <f t="shared" si="0"/>
        <v>83.00999999999999</v>
      </c>
      <c r="J9" s="74">
        <f>SUM(Herren!J10)</f>
        <v>98</v>
      </c>
      <c r="K9" s="74">
        <f>SUM(Herren!K10)</f>
        <v>90</v>
      </c>
      <c r="L9" s="72">
        <f>SUM(Herren!L10)</f>
        <v>56.04</v>
      </c>
      <c r="M9" s="75">
        <f t="shared" si="1"/>
        <v>84.06</v>
      </c>
      <c r="N9" s="76">
        <f t="shared" si="2"/>
        <v>435.07</v>
      </c>
      <c r="O9" s="86">
        <v>6</v>
      </c>
    </row>
    <row r="10" spans="1:15" ht="12.75">
      <c r="A10" s="100">
        <v>22</v>
      </c>
      <c r="B10" s="261" t="s">
        <v>129</v>
      </c>
      <c r="C10" s="261" t="s">
        <v>130</v>
      </c>
      <c r="D10" s="261" t="s">
        <v>128</v>
      </c>
      <c r="E10" s="108" t="s">
        <v>89</v>
      </c>
      <c r="F10" s="74">
        <f>SUM(Herren!F9)</f>
        <v>70</v>
      </c>
      <c r="G10" s="72">
        <f>SUM(Herren!G9)</f>
        <v>45.74</v>
      </c>
      <c r="H10" s="72">
        <f>SUM(Herren!H9)</f>
        <v>43.78</v>
      </c>
      <c r="I10" s="73">
        <f t="shared" si="0"/>
        <v>89.52000000000001</v>
      </c>
      <c r="J10" s="74">
        <f>SUM(Herren!J9)</f>
        <v>98</v>
      </c>
      <c r="K10" s="74">
        <f>SUM(Herren!K9)</f>
        <v>75</v>
      </c>
      <c r="L10" s="72">
        <f>SUM(Herren!L9)</f>
        <v>67.53</v>
      </c>
      <c r="M10" s="75">
        <f t="shared" si="1"/>
        <v>101.295</v>
      </c>
      <c r="N10" s="76">
        <f t="shared" si="2"/>
        <v>433.815</v>
      </c>
      <c r="O10" s="86">
        <v>7</v>
      </c>
    </row>
    <row r="11" spans="1:15" ht="12.75">
      <c r="A11" s="99">
        <v>32</v>
      </c>
      <c r="B11" s="265" t="s">
        <v>164</v>
      </c>
      <c r="C11" s="261" t="s">
        <v>110</v>
      </c>
      <c r="D11" s="261" t="s">
        <v>136</v>
      </c>
      <c r="E11" s="108" t="s">
        <v>165</v>
      </c>
      <c r="F11" s="74">
        <f>SUM(Herren!F18)</f>
        <v>95</v>
      </c>
      <c r="G11" s="72">
        <f>SUM(Herren!G18)</f>
        <v>37.68</v>
      </c>
      <c r="H11" s="72">
        <f>SUM(Herren!H18)</f>
        <v>34.31</v>
      </c>
      <c r="I11" s="73">
        <f t="shared" si="0"/>
        <v>71.99000000000001</v>
      </c>
      <c r="J11" s="74">
        <f>SUM(Herren!J18)</f>
        <v>96</v>
      </c>
      <c r="K11" s="74">
        <f>SUM(Herren!K18)</f>
        <v>60</v>
      </c>
      <c r="L11" s="72">
        <f>SUM(Herren!L18)</f>
        <v>61.63</v>
      </c>
      <c r="M11" s="75">
        <f t="shared" si="1"/>
        <v>92.44500000000001</v>
      </c>
      <c r="N11" s="76">
        <f t="shared" si="2"/>
        <v>415.435</v>
      </c>
      <c r="O11" s="86">
        <v>8</v>
      </c>
    </row>
    <row r="12" spans="1:15" ht="12.75">
      <c r="A12" s="99">
        <v>42</v>
      </c>
      <c r="B12" s="265" t="s">
        <v>172</v>
      </c>
      <c r="C12" s="265" t="s">
        <v>170</v>
      </c>
      <c r="D12" s="265" t="s">
        <v>171</v>
      </c>
      <c r="E12" s="99" t="s">
        <v>105</v>
      </c>
      <c r="F12" s="74">
        <f>SUM(Herren!F16)</f>
        <v>75</v>
      </c>
      <c r="G12" s="72">
        <f>SUM(Herren!G16)</f>
        <v>37.9</v>
      </c>
      <c r="H12" s="72">
        <f>SUM(Herren!H16)</f>
        <v>35.55</v>
      </c>
      <c r="I12" s="73">
        <f t="shared" si="0"/>
        <v>73.44999999999999</v>
      </c>
      <c r="J12" s="74">
        <f>SUM(Herren!J16)</f>
        <v>80</v>
      </c>
      <c r="K12" s="74">
        <f>SUM(Herren!K16)</f>
        <v>60</v>
      </c>
      <c r="L12" s="72">
        <f>SUM(Herren!L16)</f>
        <v>57.4</v>
      </c>
      <c r="M12" s="75">
        <f t="shared" si="1"/>
        <v>86.1</v>
      </c>
      <c r="N12" s="76">
        <f t="shared" si="2"/>
        <v>374.54999999999995</v>
      </c>
      <c r="O12" s="86">
        <v>9</v>
      </c>
    </row>
    <row r="13" spans="1:15" ht="12.75">
      <c r="A13" s="100">
        <v>21</v>
      </c>
      <c r="B13" s="261" t="s">
        <v>160</v>
      </c>
      <c r="C13" s="261" t="s">
        <v>88</v>
      </c>
      <c r="D13" s="261" t="s">
        <v>147</v>
      </c>
      <c r="E13" s="108" t="s">
        <v>105</v>
      </c>
      <c r="F13" s="74">
        <f>SUM(Herren!F13)</f>
        <v>30</v>
      </c>
      <c r="G13" s="72">
        <f>SUM(Herren!G13)</f>
        <v>36.7</v>
      </c>
      <c r="H13" s="72">
        <f>SUM(Herren!H13)</f>
        <v>32.28</v>
      </c>
      <c r="I13" s="73">
        <f t="shared" si="0"/>
        <v>68.98</v>
      </c>
      <c r="J13" s="74">
        <f>SUM(Herren!J13)</f>
        <v>88</v>
      </c>
      <c r="K13" s="74">
        <f>SUM(Herren!K13)</f>
        <v>65</v>
      </c>
      <c r="L13" s="72">
        <f>SUM(Herren!L13)</f>
        <v>58.85</v>
      </c>
      <c r="M13" s="75">
        <f t="shared" si="1"/>
        <v>88.275</v>
      </c>
      <c r="N13" s="76">
        <f t="shared" si="2"/>
        <v>340.255</v>
      </c>
      <c r="O13" s="86">
        <v>10</v>
      </c>
    </row>
    <row r="14" spans="1:15" ht="12.75">
      <c r="A14" s="100">
        <v>10</v>
      </c>
      <c r="B14" s="261" t="s">
        <v>155</v>
      </c>
      <c r="C14" s="261" t="s">
        <v>156</v>
      </c>
      <c r="D14" s="261" t="s">
        <v>147</v>
      </c>
      <c r="E14" s="108" t="s">
        <v>89</v>
      </c>
      <c r="F14" s="74">
        <f>SUM(Herren!F7)</f>
        <v>50</v>
      </c>
      <c r="G14" s="72">
        <f>SUM(Herren!G7)</f>
        <v>34.02</v>
      </c>
      <c r="H14" s="72">
        <f>SUM(Herren!H7)</f>
        <v>32.2</v>
      </c>
      <c r="I14" s="73">
        <f t="shared" si="0"/>
        <v>66.22</v>
      </c>
      <c r="J14" s="74">
        <f>SUM(Herren!J7)</f>
        <v>72</v>
      </c>
      <c r="K14" s="74">
        <f>SUM(Herren!K7)</f>
        <v>50</v>
      </c>
      <c r="L14" s="72">
        <f>SUM(Herren!L7)</f>
        <v>0</v>
      </c>
      <c r="M14" s="75">
        <f t="shared" si="1"/>
        <v>0</v>
      </c>
      <c r="N14" s="76">
        <f t="shared" si="2"/>
        <v>238.22</v>
      </c>
      <c r="O14" s="86">
        <v>11</v>
      </c>
    </row>
    <row r="15" spans="1:15" ht="12.75">
      <c r="A15" s="99">
        <v>43</v>
      </c>
      <c r="B15" s="261" t="s">
        <v>168</v>
      </c>
      <c r="C15" s="261" t="s">
        <v>169</v>
      </c>
      <c r="D15" s="261" t="s">
        <v>147</v>
      </c>
      <c r="E15" s="108" t="s">
        <v>105</v>
      </c>
      <c r="F15" s="74">
        <f>SUM(Herren!F17)</f>
        <v>0</v>
      </c>
      <c r="G15" s="72">
        <f>SUM(Herren!G17)</f>
        <v>34.59</v>
      </c>
      <c r="H15" s="72">
        <f>SUM(Herren!H17)</f>
        <v>32.26</v>
      </c>
      <c r="I15" s="73">
        <f t="shared" si="0"/>
        <v>66.85</v>
      </c>
      <c r="J15" s="74">
        <f>SUM(Herren!J17)</f>
        <v>60</v>
      </c>
      <c r="K15" s="74">
        <f>SUM(Herren!K17)</f>
        <v>20</v>
      </c>
      <c r="L15" s="72">
        <f>SUM(Herren!L17)</f>
        <v>58.22</v>
      </c>
      <c r="M15" s="75">
        <f t="shared" si="1"/>
        <v>87.33</v>
      </c>
      <c r="N15" s="76">
        <f t="shared" si="2"/>
        <v>234.18</v>
      </c>
      <c r="O15" s="86">
        <v>12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&amp;L3. Qualifikation&amp;CIngelheim&amp;R17.06.2006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R22" sqref="R22"/>
    </sheetView>
  </sheetViews>
  <sheetFormatPr defaultColWidth="11.421875" defaultRowHeight="12.75"/>
  <cols>
    <col min="1" max="1" width="3.57421875" style="0" customWidth="1"/>
    <col min="3" max="3" width="9.8515625" style="0" customWidth="1"/>
    <col min="4" max="4" width="17.8515625" style="0" customWidth="1"/>
    <col min="5" max="5" width="5.421875" style="0" customWidth="1"/>
    <col min="6" max="6" width="6.140625" style="0" customWidth="1"/>
    <col min="7" max="21" width="6.28125" style="0" customWidth="1"/>
  </cols>
  <sheetData>
    <row r="1" spans="1:21" ht="12.75">
      <c r="A1" s="81"/>
      <c r="B1" s="46" t="s">
        <v>7</v>
      </c>
      <c r="C1" s="46" t="s">
        <v>8</v>
      </c>
      <c r="D1" s="46" t="s">
        <v>9</v>
      </c>
      <c r="E1" s="46"/>
      <c r="F1" s="48" t="s">
        <v>11</v>
      </c>
      <c r="G1" s="49" t="s">
        <v>12</v>
      </c>
      <c r="H1" s="49"/>
      <c r="I1" s="50"/>
      <c r="J1" s="48" t="s">
        <v>13</v>
      </c>
      <c r="K1" s="48" t="s">
        <v>14</v>
      </c>
      <c r="L1" s="49" t="s">
        <v>15</v>
      </c>
      <c r="M1" s="50"/>
      <c r="N1" s="56" t="s">
        <v>16</v>
      </c>
      <c r="O1" s="48" t="s">
        <v>52</v>
      </c>
      <c r="P1" s="48" t="s">
        <v>53</v>
      </c>
      <c r="Q1" s="51" t="s">
        <v>1</v>
      </c>
      <c r="R1" s="48" t="s">
        <v>4</v>
      </c>
      <c r="S1" s="51" t="s">
        <v>1</v>
      </c>
      <c r="T1" s="51" t="s">
        <v>1</v>
      </c>
      <c r="U1" s="57"/>
    </row>
    <row r="2" spans="1:21" ht="12.75">
      <c r="A2" s="81"/>
      <c r="B2" s="46" t="s">
        <v>0</v>
      </c>
      <c r="C2" s="55"/>
      <c r="D2" s="46"/>
      <c r="E2" s="67" t="s">
        <v>139</v>
      </c>
      <c r="F2" s="27" t="s">
        <v>1</v>
      </c>
      <c r="G2" s="6" t="s">
        <v>2</v>
      </c>
      <c r="H2" s="6" t="s">
        <v>3</v>
      </c>
      <c r="I2" s="4" t="s">
        <v>1</v>
      </c>
      <c r="J2" s="27" t="s">
        <v>1</v>
      </c>
      <c r="K2" s="27" t="s">
        <v>1</v>
      </c>
      <c r="L2" s="27" t="s">
        <v>4</v>
      </c>
      <c r="M2" s="5" t="s">
        <v>1</v>
      </c>
      <c r="N2" s="43" t="s">
        <v>1</v>
      </c>
      <c r="O2" s="3" t="s">
        <v>55</v>
      </c>
      <c r="P2" s="3"/>
      <c r="Q2" s="4"/>
      <c r="R2" s="3" t="s">
        <v>56</v>
      </c>
      <c r="S2" s="4"/>
      <c r="T2" s="5" t="s">
        <v>57</v>
      </c>
      <c r="U2" s="5" t="s">
        <v>138</v>
      </c>
    </row>
    <row r="3" spans="1:21" ht="12.75">
      <c r="A3" s="81"/>
      <c r="B3" s="46"/>
      <c r="C3" s="55"/>
      <c r="D3" s="46"/>
      <c r="E3" s="46"/>
      <c r="F3" s="27"/>
      <c r="G3" s="6"/>
      <c r="H3" s="6"/>
      <c r="I3" s="4"/>
      <c r="J3" s="27"/>
      <c r="K3" s="27"/>
      <c r="L3" s="27"/>
      <c r="M3" s="5"/>
      <c r="N3" s="43"/>
      <c r="O3" s="3"/>
      <c r="P3" s="3"/>
      <c r="Q3" s="4"/>
      <c r="R3" s="3"/>
      <c r="S3" s="4"/>
      <c r="T3" s="5"/>
      <c r="U3" s="45"/>
    </row>
    <row r="4" spans="1:21" ht="12.75">
      <c r="A4" s="100">
        <v>22</v>
      </c>
      <c r="B4" s="108" t="s">
        <v>129</v>
      </c>
      <c r="C4" s="108" t="s">
        <v>130</v>
      </c>
      <c r="D4" s="108" t="s">
        <v>128</v>
      </c>
      <c r="E4" s="108" t="s">
        <v>89</v>
      </c>
      <c r="F4" s="74">
        <f>SUM(Herren!F9)</f>
        <v>70</v>
      </c>
      <c r="G4" s="72">
        <f>SUM(Herren!G9)</f>
        <v>45.74</v>
      </c>
      <c r="H4" s="72">
        <f>SUM(Herren!H9)</f>
        <v>43.78</v>
      </c>
      <c r="I4" s="73">
        <f>SUM(G4:H4)</f>
        <v>89.52000000000001</v>
      </c>
      <c r="J4" s="74">
        <f>SUM(Herren!J9)</f>
        <v>98</v>
      </c>
      <c r="K4" s="74">
        <f>SUM(Herren!K9)</f>
        <v>75</v>
      </c>
      <c r="L4" s="72">
        <f>SUM(Herren!L9)</f>
        <v>67.53</v>
      </c>
      <c r="M4" s="75">
        <f>L4*1.5</f>
        <v>101.295</v>
      </c>
      <c r="N4" s="76">
        <f>SUM(F4,I4,J4,K4,M4)</f>
        <v>433.815</v>
      </c>
      <c r="O4" s="72">
        <f>SUM(Herren!P9)</f>
        <v>55.31</v>
      </c>
      <c r="P4" s="72">
        <f>SUM(Herren!Q9)</f>
        <v>50.75</v>
      </c>
      <c r="Q4" s="73">
        <f>SUM(O4:P4)</f>
        <v>106.06</v>
      </c>
      <c r="R4" s="72">
        <f>SUM(Herren!S9)</f>
        <v>89.46</v>
      </c>
      <c r="S4" s="75">
        <f>SUM(R4*1.5)</f>
        <v>134.19</v>
      </c>
      <c r="T4" s="76">
        <f>SUM(N4+Q4+S4)</f>
        <v>674.065</v>
      </c>
      <c r="U4" s="281">
        <v>1</v>
      </c>
    </row>
    <row r="5" spans="1:21" ht="12.75">
      <c r="A5" s="100">
        <v>10</v>
      </c>
      <c r="B5" s="108" t="s">
        <v>155</v>
      </c>
      <c r="C5" s="108" t="s">
        <v>156</v>
      </c>
      <c r="D5" s="108" t="s">
        <v>147</v>
      </c>
      <c r="E5" s="108" t="s">
        <v>89</v>
      </c>
      <c r="F5" s="74">
        <f>SUM(Herren!F7)</f>
        <v>50</v>
      </c>
      <c r="G5" s="72">
        <f>SUM(Herren!G7)</f>
        <v>34.02</v>
      </c>
      <c r="H5" s="72">
        <f>SUM(Herren!H7)</f>
        <v>32.2</v>
      </c>
      <c r="I5" s="73">
        <f>SUM(G5:H5)</f>
        <v>66.22</v>
      </c>
      <c r="J5" s="74">
        <f>SUM(Herren!J7)</f>
        <v>72</v>
      </c>
      <c r="K5" s="74">
        <f>SUM(Herren!K7)</f>
        <v>50</v>
      </c>
      <c r="L5" s="72">
        <f>SUM(Herren!L7)</f>
        <v>0</v>
      </c>
      <c r="M5" s="75">
        <f>L5*1.5</f>
        <v>0</v>
      </c>
      <c r="N5" s="76">
        <f>SUM(F5,I5,J5,K5,M5)</f>
        <v>238.22</v>
      </c>
      <c r="O5" s="72">
        <f>SUM(Herren!P7)</f>
        <v>51.38</v>
      </c>
      <c r="P5" s="72">
        <f>SUM(Herren!Q7)</f>
        <v>49.37</v>
      </c>
      <c r="Q5" s="73">
        <f>SUM(O5:P5)</f>
        <v>100.75</v>
      </c>
      <c r="R5" s="72">
        <f>SUM(Herren!S7)</f>
        <v>75.9</v>
      </c>
      <c r="S5" s="75">
        <f>SUM(R5*1.5)</f>
        <v>113.85000000000001</v>
      </c>
      <c r="T5" s="76">
        <f>SUM(N5+Q5+S5)</f>
        <v>452.82000000000005</v>
      </c>
      <c r="U5" s="281">
        <v>2</v>
      </c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&amp;L3. Qualifikation&amp;CIngelheim&amp;R17.06.2006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D12" sqref="D12"/>
    </sheetView>
  </sheetViews>
  <sheetFormatPr defaultColWidth="11.421875" defaultRowHeight="12.75"/>
  <cols>
    <col min="1" max="1" width="3.7109375" style="104" customWidth="1"/>
    <col min="4" max="4" width="13.28125" style="0" customWidth="1"/>
    <col min="5" max="5" width="5.421875" style="0" customWidth="1"/>
    <col min="6" max="6" width="7.421875" style="0" customWidth="1"/>
    <col min="7" max="14" width="6.28125" style="0" customWidth="1"/>
  </cols>
  <sheetData>
    <row r="1" spans="1:15" ht="12.75">
      <c r="A1" s="85"/>
      <c r="B1" s="30" t="s">
        <v>0</v>
      </c>
      <c r="C1" s="42"/>
      <c r="D1" s="2"/>
      <c r="E1" s="2"/>
      <c r="F1" s="27" t="s">
        <v>1</v>
      </c>
      <c r="G1" s="6" t="s">
        <v>2</v>
      </c>
      <c r="H1" s="6" t="s">
        <v>3</v>
      </c>
      <c r="I1" s="4" t="s">
        <v>1</v>
      </c>
      <c r="J1" s="27" t="s">
        <v>1</v>
      </c>
      <c r="K1" s="27" t="s">
        <v>1</v>
      </c>
      <c r="L1" s="27" t="s">
        <v>4</v>
      </c>
      <c r="M1" s="5" t="s">
        <v>1</v>
      </c>
      <c r="N1" s="43" t="s">
        <v>1</v>
      </c>
      <c r="O1" s="2"/>
    </row>
    <row r="2" spans="1:15" ht="12.75">
      <c r="A2" s="85"/>
      <c r="B2" s="46" t="s">
        <v>7</v>
      </c>
      <c r="C2" s="46" t="s">
        <v>8</v>
      </c>
      <c r="D2" s="46" t="s">
        <v>9</v>
      </c>
      <c r="E2" s="67" t="s">
        <v>139</v>
      </c>
      <c r="F2" s="48" t="s">
        <v>11</v>
      </c>
      <c r="G2" s="49" t="s">
        <v>12</v>
      </c>
      <c r="H2" s="49"/>
      <c r="I2" s="50"/>
      <c r="J2" s="27" t="s">
        <v>13</v>
      </c>
      <c r="K2" s="27" t="s">
        <v>14</v>
      </c>
      <c r="L2" s="3" t="s">
        <v>15</v>
      </c>
      <c r="M2" s="4"/>
      <c r="N2" s="44" t="s">
        <v>16</v>
      </c>
      <c r="O2" s="5" t="s">
        <v>138</v>
      </c>
    </row>
    <row r="3" spans="1:15" ht="12.75">
      <c r="A3" s="85"/>
      <c r="B3" s="2"/>
      <c r="C3" s="2"/>
      <c r="D3" s="2"/>
      <c r="E3" s="2"/>
      <c r="F3" s="83"/>
      <c r="G3" s="7"/>
      <c r="H3" s="7"/>
      <c r="I3" s="28"/>
      <c r="J3" s="84"/>
      <c r="K3" s="84"/>
      <c r="L3" s="3"/>
      <c r="M3" s="4"/>
      <c r="N3" s="43"/>
      <c r="O3" s="2"/>
    </row>
    <row r="4" spans="1:15" ht="12.75">
      <c r="A4" s="99">
        <v>62</v>
      </c>
      <c r="B4" s="161" t="s">
        <v>26</v>
      </c>
      <c r="C4" s="99" t="s">
        <v>27</v>
      </c>
      <c r="D4" s="99" t="s">
        <v>28</v>
      </c>
      <c r="E4" s="99" t="s">
        <v>36</v>
      </c>
      <c r="F4" s="74">
        <f>JW!F7</f>
        <v>80</v>
      </c>
      <c r="G4" s="72">
        <f>JW!G7</f>
        <v>50.05</v>
      </c>
      <c r="H4" s="72">
        <f>JW!H7</f>
        <v>49.47</v>
      </c>
      <c r="I4" s="73">
        <f>SUM(G4:H4)</f>
        <v>99.52</v>
      </c>
      <c r="J4" s="74">
        <f>JW!J7</f>
        <v>86</v>
      </c>
      <c r="K4" s="74">
        <f>JW!K7</f>
        <v>75</v>
      </c>
      <c r="L4" s="72">
        <f>JW!L7</f>
        <v>63.51</v>
      </c>
      <c r="M4" s="75">
        <f>SUM(L4*1.5)</f>
        <v>95.265</v>
      </c>
      <c r="N4" s="76">
        <f>SUM(M4+K4+J4+I4+F4)</f>
        <v>435.78499999999997</v>
      </c>
      <c r="O4" s="86">
        <v>1</v>
      </c>
    </row>
    <row r="5" spans="1:15" ht="12.75">
      <c r="A5" s="100">
        <v>54</v>
      </c>
      <c r="B5" s="108" t="s">
        <v>46</v>
      </c>
      <c r="C5" s="108" t="s">
        <v>47</v>
      </c>
      <c r="D5" s="108" t="s">
        <v>125</v>
      </c>
      <c r="E5" s="108" t="s">
        <v>36</v>
      </c>
      <c r="F5" s="74">
        <f>JW!F4</f>
        <v>70</v>
      </c>
      <c r="G5" s="72">
        <f>JW!G4</f>
        <v>34.6</v>
      </c>
      <c r="H5" s="72">
        <f>JW!H4</f>
        <v>33.64</v>
      </c>
      <c r="I5" s="73">
        <f>SUM(G5:H5)</f>
        <v>68.24000000000001</v>
      </c>
      <c r="J5" s="74">
        <f>JW!J4</f>
        <v>90</v>
      </c>
      <c r="K5" s="74">
        <f>JW!K4</f>
        <v>85</v>
      </c>
      <c r="L5" s="72">
        <f>JW!L4</f>
        <v>54.61</v>
      </c>
      <c r="M5" s="75">
        <f>SUM(L5*1.5)</f>
        <v>81.91499999999999</v>
      </c>
      <c r="N5" s="76">
        <f>SUM(M5+K5+J5+I5+F5)</f>
        <v>395.155</v>
      </c>
      <c r="O5" s="86">
        <v>2</v>
      </c>
    </row>
    <row r="6" spans="1:15" ht="12.75">
      <c r="A6" s="85">
        <v>57</v>
      </c>
      <c r="B6" s="108" t="s">
        <v>43</v>
      </c>
      <c r="C6" s="108" t="s">
        <v>44</v>
      </c>
      <c r="D6" s="108" t="s">
        <v>45</v>
      </c>
      <c r="E6" s="108" t="s">
        <v>36</v>
      </c>
      <c r="F6" s="74">
        <f>JW!F5</f>
        <v>70</v>
      </c>
      <c r="G6" s="72">
        <f>JW!G5</f>
        <v>35.74</v>
      </c>
      <c r="H6" s="72">
        <f>JW!H5</f>
        <v>35.63</v>
      </c>
      <c r="I6" s="73">
        <f>SUM(G6:H6)</f>
        <v>71.37</v>
      </c>
      <c r="J6" s="74">
        <f>JW!J5</f>
        <v>86</v>
      </c>
      <c r="K6" s="74">
        <f>JW!K5</f>
        <v>80</v>
      </c>
      <c r="L6" s="72">
        <f>JW!L5</f>
        <v>55.32</v>
      </c>
      <c r="M6" s="75">
        <f>SUM(L6*1.5)</f>
        <v>82.98</v>
      </c>
      <c r="N6" s="76">
        <f>SUM(M6+K6+J6+I6+F6)</f>
        <v>390.35</v>
      </c>
      <c r="O6" s="86">
        <v>3</v>
      </c>
    </row>
    <row r="7" spans="1:15" ht="12.75">
      <c r="A7" s="100">
        <v>67</v>
      </c>
      <c r="B7" s="108" t="s">
        <v>50</v>
      </c>
      <c r="C7" s="108" t="s">
        <v>51</v>
      </c>
      <c r="D7" s="108" t="s">
        <v>39</v>
      </c>
      <c r="E7" s="108" t="s">
        <v>36</v>
      </c>
      <c r="F7" s="74">
        <f>JW!F8</f>
        <v>85</v>
      </c>
      <c r="G7" s="72">
        <f>JW!G8</f>
        <v>31.32</v>
      </c>
      <c r="H7" s="72">
        <f>JW!H8</f>
        <v>30.68</v>
      </c>
      <c r="I7" s="73">
        <f>SUM(G7:H7)</f>
        <v>62</v>
      </c>
      <c r="J7" s="74">
        <f>JW!J8</f>
        <v>86</v>
      </c>
      <c r="K7" s="74">
        <f>JW!K8</f>
        <v>70</v>
      </c>
      <c r="L7" s="72">
        <f>JW!L8</f>
        <v>57.61</v>
      </c>
      <c r="M7" s="75">
        <f>SUM(L7*1.5)</f>
        <v>86.41499999999999</v>
      </c>
      <c r="N7" s="76">
        <f>SUM(M7+K7+J7+I7+F7)</f>
        <v>389.41499999999996</v>
      </c>
      <c r="O7" s="86">
        <v>4</v>
      </c>
    </row>
    <row r="8" spans="1:15" ht="12.75">
      <c r="A8" s="100">
        <v>69</v>
      </c>
      <c r="B8" s="108" t="s">
        <v>151</v>
      </c>
      <c r="C8" s="108" t="s">
        <v>152</v>
      </c>
      <c r="D8" s="108" t="s">
        <v>125</v>
      </c>
      <c r="E8" s="108" t="s">
        <v>29</v>
      </c>
      <c r="F8" s="74">
        <f>JW!F9</f>
        <v>50</v>
      </c>
      <c r="G8" s="72">
        <f>JW!G9</f>
        <v>33.51</v>
      </c>
      <c r="H8" s="72">
        <f>JW!H9</f>
        <v>30.16</v>
      </c>
      <c r="I8" s="73">
        <f>SUM(G8:H8)</f>
        <v>63.67</v>
      </c>
      <c r="J8" s="74">
        <f>JW!J9</f>
        <v>74</v>
      </c>
      <c r="K8" s="74">
        <f>JW!K9</f>
        <v>60</v>
      </c>
      <c r="L8" s="72">
        <f>JW!L9</f>
        <v>48.97</v>
      </c>
      <c r="M8" s="75">
        <f>SUM(L8*1.5)</f>
        <v>73.455</v>
      </c>
      <c r="N8" s="76">
        <f>SUM(M8+K8+J8+I8+F8)</f>
        <v>321.125</v>
      </c>
      <c r="O8" s="86">
        <v>5</v>
      </c>
    </row>
    <row r="9" spans="1:15" ht="12.75">
      <c r="A9" s="133"/>
      <c r="B9" s="82"/>
      <c r="C9" s="82"/>
      <c r="D9" s="82"/>
      <c r="E9" s="82"/>
      <c r="F9" s="74"/>
      <c r="G9" s="72"/>
      <c r="H9" s="72"/>
      <c r="I9" s="73"/>
      <c r="J9" s="74"/>
      <c r="K9" s="74"/>
      <c r="L9" s="72"/>
      <c r="M9" s="75"/>
      <c r="N9" s="76"/>
      <c r="O9" s="8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&amp;L3. Qualifikation&amp;CIngelheim&amp;R17.06.2006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P6" sqref="P6"/>
    </sheetView>
  </sheetViews>
  <sheetFormatPr defaultColWidth="11.421875" defaultRowHeight="12.75"/>
  <cols>
    <col min="1" max="1" width="4.00390625" style="0" customWidth="1"/>
    <col min="2" max="2" width="13.421875" style="267" customWidth="1"/>
    <col min="3" max="3" width="12.00390625" style="267" customWidth="1"/>
    <col min="4" max="4" width="14.57421875" style="267" customWidth="1"/>
    <col min="5" max="5" width="4.7109375" style="0" bestFit="1" customWidth="1"/>
    <col min="6" max="15" width="6.28125" style="0" customWidth="1"/>
  </cols>
  <sheetData>
    <row r="1" spans="1:15" ht="12.75">
      <c r="A1" s="81"/>
      <c r="B1" s="119" t="s">
        <v>0</v>
      </c>
      <c r="C1" s="119"/>
      <c r="D1" s="119"/>
      <c r="E1" s="46"/>
      <c r="F1" s="27" t="s">
        <v>1</v>
      </c>
      <c r="G1" s="6" t="s">
        <v>2</v>
      </c>
      <c r="H1" s="6" t="s">
        <v>3</v>
      </c>
      <c r="I1" s="4" t="s">
        <v>1</v>
      </c>
      <c r="J1" s="27" t="s">
        <v>1</v>
      </c>
      <c r="K1" s="27" t="s">
        <v>1</v>
      </c>
      <c r="L1" s="27" t="s">
        <v>4</v>
      </c>
      <c r="M1" s="5" t="s">
        <v>1</v>
      </c>
      <c r="N1" s="43" t="s">
        <v>1</v>
      </c>
      <c r="O1" s="43"/>
    </row>
    <row r="2" spans="1:15" ht="12.75">
      <c r="A2" s="81" t="s">
        <v>142</v>
      </c>
      <c r="B2" s="119" t="s">
        <v>54</v>
      </c>
      <c r="C2" s="119"/>
      <c r="D2" s="119" t="s">
        <v>9</v>
      </c>
      <c r="E2" s="67" t="s">
        <v>143</v>
      </c>
      <c r="F2" s="27" t="s">
        <v>11</v>
      </c>
      <c r="G2" s="3" t="s">
        <v>12</v>
      </c>
      <c r="H2" s="3"/>
      <c r="I2" s="4"/>
      <c r="J2" s="27" t="s">
        <v>13</v>
      </c>
      <c r="K2" s="27" t="s">
        <v>14</v>
      </c>
      <c r="L2" s="3" t="s">
        <v>15</v>
      </c>
      <c r="M2" s="4"/>
      <c r="N2" s="43" t="s">
        <v>16</v>
      </c>
      <c r="O2" s="43" t="s">
        <v>138</v>
      </c>
    </row>
    <row r="3" spans="1:15" ht="12.75">
      <c r="A3" s="100">
        <v>3</v>
      </c>
      <c r="B3" s="261" t="s">
        <v>75</v>
      </c>
      <c r="C3" s="261" t="s">
        <v>62</v>
      </c>
      <c r="D3" s="261" t="s">
        <v>76</v>
      </c>
      <c r="E3" s="108" t="s">
        <v>61</v>
      </c>
      <c r="F3" s="74">
        <f>SUM(Herren!F21)</f>
        <v>95</v>
      </c>
      <c r="G3" s="72">
        <f>SUM(Herren!G21)</f>
        <v>58.2</v>
      </c>
      <c r="H3" s="72">
        <f>SUM(Herren!H21)</f>
        <v>57.93</v>
      </c>
      <c r="I3" s="73">
        <f aca="true" t="shared" si="0" ref="I3:I28">SUM(G3:H3)</f>
        <v>116.13</v>
      </c>
      <c r="J3" s="74">
        <f>SUM(Herren!J21)</f>
        <v>100</v>
      </c>
      <c r="K3" s="74">
        <f>SUM(Herren!K21)</f>
        <v>100</v>
      </c>
      <c r="L3" s="72">
        <f>SUM(Herren!L21)</f>
        <v>71.63</v>
      </c>
      <c r="M3" s="75">
        <f aca="true" t="shared" si="1" ref="M3:M28">SUM(L3*1.5)</f>
        <v>107.445</v>
      </c>
      <c r="N3" s="76">
        <f aca="true" t="shared" si="2" ref="N3:N28">SUM(M3+K3+J3+I3+F3)</f>
        <v>518.575</v>
      </c>
      <c r="O3" s="86">
        <v>1</v>
      </c>
    </row>
    <row r="4" spans="1:15" ht="12.75">
      <c r="A4" s="99">
        <v>23</v>
      </c>
      <c r="B4" s="276" t="s">
        <v>71</v>
      </c>
      <c r="C4" s="261" t="s">
        <v>72</v>
      </c>
      <c r="D4" s="261" t="s">
        <v>145</v>
      </c>
      <c r="E4" s="108" t="s">
        <v>61</v>
      </c>
      <c r="F4" s="74">
        <f>SUM(Herren!F32)</f>
        <v>100</v>
      </c>
      <c r="G4" s="72">
        <f>SUM(Herren!G32)</f>
        <v>58.55</v>
      </c>
      <c r="H4" s="72">
        <f>SUM(Herren!H32)</f>
        <v>56.33</v>
      </c>
      <c r="I4" s="73">
        <f t="shared" si="0"/>
        <v>114.88</v>
      </c>
      <c r="J4" s="74">
        <f>SUM(Herren!J32)</f>
        <v>94</v>
      </c>
      <c r="K4" s="74">
        <f>SUM(Herren!K32)</f>
        <v>95</v>
      </c>
      <c r="L4" s="72">
        <f>SUM(Herren!L32)</f>
        <v>71.49</v>
      </c>
      <c r="M4" s="75">
        <f t="shared" si="1"/>
        <v>107.23499999999999</v>
      </c>
      <c r="N4" s="76">
        <f t="shared" si="2"/>
        <v>511.115</v>
      </c>
      <c r="O4" s="86">
        <v>2</v>
      </c>
    </row>
    <row r="5" spans="1:15" ht="12.75">
      <c r="A5" s="99">
        <v>1</v>
      </c>
      <c r="B5" s="276" t="s">
        <v>82</v>
      </c>
      <c r="C5" s="261" t="s">
        <v>83</v>
      </c>
      <c r="D5" s="261" t="s">
        <v>39</v>
      </c>
      <c r="E5" s="108" t="s">
        <v>61</v>
      </c>
      <c r="F5" s="74">
        <f>SUM(Herren!F19)</f>
        <v>95</v>
      </c>
      <c r="G5" s="72">
        <f>SUM(Herren!G19)</f>
        <v>53.79</v>
      </c>
      <c r="H5" s="72">
        <f>SUM(Herren!H19)</f>
        <v>52.38</v>
      </c>
      <c r="I5" s="73">
        <f t="shared" si="0"/>
        <v>106.17</v>
      </c>
      <c r="J5" s="74">
        <f>SUM(Herren!J19)</f>
        <v>100</v>
      </c>
      <c r="K5" s="74">
        <f>SUM(Herren!K19)</f>
        <v>95</v>
      </c>
      <c r="L5" s="72">
        <f>SUM(Herren!L19)</f>
        <v>72.47</v>
      </c>
      <c r="M5" s="75">
        <f t="shared" si="1"/>
        <v>108.705</v>
      </c>
      <c r="N5" s="76">
        <f t="shared" si="2"/>
        <v>504.875</v>
      </c>
      <c r="O5" s="86">
        <v>3</v>
      </c>
    </row>
    <row r="6" spans="1:15" ht="12.75">
      <c r="A6" s="99">
        <v>12</v>
      </c>
      <c r="B6" s="276" t="s">
        <v>59</v>
      </c>
      <c r="C6" s="261" t="s">
        <v>60</v>
      </c>
      <c r="D6" s="261" t="s">
        <v>49</v>
      </c>
      <c r="E6" s="108" t="s">
        <v>61</v>
      </c>
      <c r="F6" s="74">
        <f>SUM(Herren!F25)</f>
        <v>95</v>
      </c>
      <c r="G6" s="72">
        <f>SUM(Herren!G25)</f>
        <v>55.62</v>
      </c>
      <c r="H6" s="72">
        <f>SUM(Herren!H25)</f>
        <v>52.53</v>
      </c>
      <c r="I6" s="73">
        <f t="shared" si="0"/>
        <v>108.15</v>
      </c>
      <c r="J6" s="74">
        <f>SUM(Herren!J25)</f>
        <v>94</v>
      </c>
      <c r="K6" s="74">
        <f>SUM(Herren!K25)</f>
        <v>95</v>
      </c>
      <c r="L6" s="72">
        <f>SUM(Herren!L25)</f>
        <v>74.1</v>
      </c>
      <c r="M6" s="75">
        <f t="shared" si="1"/>
        <v>111.14999999999999</v>
      </c>
      <c r="N6" s="76">
        <f t="shared" si="2"/>
        <v>503.29999999999995</v>
      </c>
      <c r="O6" s="86">
        <v>4</v>
      </c>
    </row>
    <row r="7" spans="1:15" ht="12.75">
      <c r="A7" s="100">
        <v>24</v>
      </c>
      <c r="B7" s="276" t="s">
        <v>91</v>
      </c>
      <c r="C7" s="261" t="s">
        <v>92</v>
      </c>
      <c r="D7" s="261" t="s">
        <v>49</v>
      </c>
      <c r="E7" s="108" t="s">
        <v>61</v>
      </c>
      <c r="F7" s="74">
        <f>SUM(Herren!F33)</f>
        <v>95</v>
      </c>
      <c r="G7" s="72">
        <f>SUM(Herren!G33)</f>
        <v>55.03</v>
      </c>
      <c r="H7" s="72">
        <f>SUM(Herren!H33)</f>
        <v>53.36</v>
      </c>
      <c r="I7" s="73">
        <f t="shared" si="0"/>
        <v>108.39</v>
      </c>
      <c r="J7" s="74">
        <f>SUM(Herren!J33)</f>
        <v>98</v>
      </c>
      <c r="K7" s="74">
        <f>SUM(Herren!K33)</f>
        <v>95</v>
      </c>
      <c r="L7" s="72">
        <f>SUM(Herren!L33)</f>
        <v>66.9</v>
      </c>
      <c r="M7" s="75">
        <f t="shared" si="1"/>
        <v>100.35000000000001</v>
      </c>
      <c r="N7" s="76">
        <f t="shared" si="2"/>
        <v>496.74</v>
      </c>
      <c r="O7" s="86">
        <v>5</v>
      </c>
    </row>
    <row r="8" spans="1:15" ht="12.75">
      <c r="A8" s="100">
        <v>36</v>
      </c>
      <c r="B8" s="261" t="s">
        <v>121</v>
      </c>
      <c r="C8" s="261" t="s">
        <v>122</v>
      </c>
      <c r="D8" s="261" t="s">
        <v>49</v>
      </c>
      <c r="E8" s="108" t="s">
        <v>61</v>
      </c>
      <c r="F8" s="74">
        <f>SUM(Herren!F42)</f>
        <v>95</v>
      </c>
      <c r="G8" s="72">
        <f>SUM(Herren!G42)</f>
        <v>55.32</v>
      </c>
      <c r="H8" s="72">
        <f>SUM(Herren!H42)</f>
        <v>54.44</v>
      </c>
      <c r="I8" s="73">
        <f t="shared" si="0"/>
        <v>109.75999999999999</v>
      </c>
      <c r="J8" s="74">
        <f>SUM(Herren!J42)</f>
        <v>94</v>
      </c>
      <c r="K8" s="74">
        <f>SUM(Herren!K42)</f>
        <v>90</v>
      </c>
      <c r="L8" s="72">
        <f>SUM(Herren!L42)</f>
        <v>70.26</v>
      </c>
      <c r="M8" s="75">
        <f t="shared" si="1"/>
        <v>105.39000000000001</v>
      </c>
      <c r="N8" s="76">
        <f t="shared" si="2"/>
        <v>494.15</v>
      </c>
      <c r="O8" s="86">
        <v>6</v>
      </c>
    </row>
    <row r="9" spans="1:15" ht="12.75">
      <c r="A9" s="100">
        <v>34</v>
      </c>
      <c r="B9" s="276" t="s">
        <v>96</v>
      </c>
      <c r="C9" s="261" t="s">
        <v>90</v>
      </c>
      <c r="D9" s="261" t="s">
        <v>49</v>
      </c>
      <c r="E9" s="108" t="s">
        <v>61</v>
      </c>
      <c r="F9" s="74">
        <f>SUM(Herren!F40)</f>
        <v>95</v>
      </c>
      <c r="G9" s="72">
        <f>SUM(Herren!G40)</f>
        <v>55.37</v>
      </c>
      <c r="H9" s="72">
        <f>SUM(Herren!H40)</f>
        <v>51.89</v>
      </c>
      <c r="I9" s="73">
        <f t="shared" si="0"/>
        <v>107.25999999999999</v>
      </c>
      <c r="J9" s="74">
        <f>SUM(Herren!J40)</f>
        <v>96</v>
      </c>
      <c r="K9" s="74">
        <f>SUM(Herren!K40)</f>
        <v>90</v>
      </c>
      <c r="L9" s="72">
        <f>SUM(Herren!L40)</f>
        <v>69.01</v>
      </c>
      <c r="M9" s="75">
        <f t="shared" si="1"/>
        <v>103.51500000000001</v>
      </c>
      <c r="N9" s="76">
        <f t="shared" si="2"/>
        <v>491.775</v>
      </c>
      <c r="O9" s="86">
        <v>7</v>
      </c>
    </row>
    <row r="10" spans="1:15" ht="12.75">
      <c r="A10" s="99">
        <v>35</v>
      </c>
      <c r="B10" s="261" t="s">
        <v>65</v>
      </c>
      <c r="C10" s="261" t="s">
        <v>66</v>
      </c>
      <c r="D10" s="261" t="s">
        <v>49</v>
      </c>
      <c r="E10" s="108" t="s">
        <v>61</v>
      </c>
      <c r="F10" s="74">
        <f>SUM(Herren!F41)</f>
        <v>90</v>
      </c>
      <c r="G10" s="72">
        <f>SUM(Herren!G41)</f>
        <v>55.74</v>
      </c>
      <c r="H10" s="72">
        <f>SUM(Herren!H41)</f>
        <v>54.13</v>
      </c>
      <c r="I10" s="73">
        <f t="shared" si="0"/>
        <v>109.87</v>
      </c>
      <c r="J10" s="74">
        <f>SUM(Herren!J41)</f>
        <v>92</v>
      </c>
      <c r="K10" s="74">
        <f>SUM(Herren!K41)</f>
        <v>95</v>
      </c>
      <c r="L10" s="72">
        <f>SUM(Herren!L41)</f>
        <v>69.65</v>
      </c>
      <c r="M10" s="75">
        <f t="shared" si="1"/>
        <v>104.47500000000001</v>
      </c>
      <c r="N10" s="76">
        <f t="shared" si="2"/>
        <v>491.345</v>
      </c>
      <c r="O10" s="86">
        <v>8</v>
      </c>
    </row>
    <row r="11" spans="1:15" ht="12.75">
      <c r="A11" s="100">
        <v>13</v>
      </c>
      <c r="B11" s="265" t="s">
        <v>84</v>
      </c>
      <c r="C11" s="265" t="s">
        <v>85</v>
      </c>
      <c r="D11" s="265" t="s">
        <v>70</v>
      </c>
      <c r="E11" s="108" t="s">
        <v>61</v>
      </c>
      <c r="F11" s="74">
        <f>SUM(Herren!F26)</f>
        <v>100</v>
      </c>
      <c r="G11" s="72">
        <f>SUM(Herren!G26)</f>
        <v>56.47</v>
      </c>
      <c r="H11" s="72">
        <f>SUM(Herren!H26)</f>
        <v>53.6</v>
      </c>
      <c r="I11" s="73">
        <f t="shared" si="0"/>
        <v>110.07</v>
      </c>
      <c r="J11" s="74">
        <f>SUM(Herren!J26)</f>
        <v>96</v>
      </c>
      <c r="K11" s="74">
        <f>SUM(Herren!K26)</f>
        <v>85</v>
      </c>
      <c r="L11" s="72">
        <f>SUM(Herren!L26)</f>
        <v>66.81</v>
      </c>
      <c r="M11" s="75">
        <f t="shared" si="1"/>
        <v>100.215</v>
      </c>
      <c r="N11" s="76">
        <f t="shared" si="2"/>
        <v>491.285</v>
      </c>
      <c r="O11" s="86">
        <v>9</v>
      </c>
    </row>
    <row r="12" spans="1:15" ht="12.75">
      <c r="A12" s="99">
        <v>14</v>
      </c>
      <c r="B12" s="262" t="s">
        <v>173</v>
      </c>
      <c r="C12" s="261" t="s">
        <v>62</v>
      </c>
      <c r="D12" s="262" t="s">
        <v>136</v>
      </c>
      <c r="E12" s="100" t="s">
        <v>61</v>
      </c>
      <c r="F12" s="74">
        <f>SUM(Herren!F27)</f>
        <v>95</v>
      </c>
      <c r="G12" s="72">
        <f>SUM(Herren!G27)</f>
        <v>57.77</v>
      </c>
      <c r="H12" s="72">
        <f>SUM(Herren!H27)</f>
        <v>54.76</v>
      </c>
      <c r="I12" s="73">
        <f t="shared" si="0"/>
        <v>112.53</v>
      </c>
      <c r="J12" s="74">
        <f>SUM(Herren!J27)</f>
        <v>84</v>
      </c>
      <c r="K12" s="74">
        <f>SUM(Herren!K27)</f>
        <v>85</v>
      </c>
      <c r="L12" s="72">
        <f>SUM(Herren!L27)</f>
        <v>74.74</v>
      </c>
      <c r="M12" s="75">
        <f t="shared" si="1"/>
        <v>112.10999999999999</v>
      </c>
      <c r="N12" s="76">
        <f t="shared" si="2"/>
        <v>488.64</v>
      </c>
      <c r="O12" s="86">
        <v>10</v>
      </c>
    </row>
    <row r="13" spans="1:15" ht="12.75">
      <c r="A13" s="100">
        <v>25</v>
      </c>
      <c r="B13" s="261" t="s">
        <v>102</v>
      </c>
      <c r="C13" s="261" t="s">
        <v>103</v>
      </c>
      <c r="D13" s="261" t="s">
        <v>104</v>
      </c>
      <c r="E13" s="108" t="s">
        <v>61</v>
      </c>
      <c r="F13" s="74">
        <f>SUM(Herren!F34)</f>
        <v>95</v>
      </c>
      <c r="G13" s="72">
        <f>SUM(Herren!G34)</f>
        <v>52.01</v>
      </c>
      <c r="H13" s="72">
        <f>SUM(Herren!H34)</f>
        <v>50.05</v>
      </c>
      <c r="I13" s="73">
        <f t="shared" si="0"/>
        <v>102.06</v>
      </c>
      <c r="J13" s="74">
        <f>SUM(Herren!J34)</f>
        <v>94</v>
      </c>
      <c r="K13" s="74">
        <f>SUM(Herren!K34)</f>
        <v>90</v>
      </c>
      <c r="L13" s="72">
        <f>SUM(Herren!L34)</f>
        <v>71.05</v>
      </c>
      <c r="M13" s="75">
        <f t="shared" si="1"/>
        <v>106.57499999999999</v>
      </c>
      <c r="N13" s="76">
        <f t="shared" si="2"/>
        <v>487.635</v>
      </c>
      <c r="O13" s="86">
        <v>11</v>
      </c>
    </row>
    <row r="14" spans="1:15" ht="12.75">
      <c r="A14" s="99">
        <v>26</v>
      </c>
      <c r="B14" s="261" t="s">
        <v>106</v>
      </c>
      <c r="C14" s="261" t="s">
        <v>107</v>
      </c>
      <c r="D14" s="261" t="s">
        <v>108</v>
      </c>
      <c r="E14" s="108" t="s">
        <v>61</v>
      </c>
      <c r="F14" s="74">
        <f>SUM(Herren!F35)</f>
        <v>90</v>
      </c>
      <c r="G14" s="72">
        <f>SUM(Herren!G35)</f>
        <v>48.66</v>
      </c>
      <c r="H14" s="72">
        <f>SUM(Herren!H35)</f>
        <v>48.19</v>
      </c>
      <c r="I14" s="73">
        <f t="shared" si="0"/>
        <v>96.85</v>
      </c>
      <c r="J14" s="74">
        <f>SUM(Herren!J35)</f>
        <v>94</v>
      </c>
      <c r="K14" s="74">
        <f>SUM(Herren!K35)</f>
        <v>90</v>
      </c>
      <c r="L14" s="72">
        <f>SUM(Herren!L35)</f>
        <v>70.52</v>
      </c>
      <c r="M14" s="75">
        <f t="shared" si="1"/>
        <v>105.78</v>
      </c>
      <c r="N14" s="76">
        <f t="shared" si="2"/>
        <v>476.63</v>
      </c>
      <c r="O14" s="86">
        <v>12</v>
      </c>
    </row>
    <row r="15" spans="1:15" ht="12.75">
      <c r="A15" s="100">
        <v>28</v>
      </c>
      <c r="B15" s="262" t="s">
        <v>146</v>
      </c>
      <c r="C15" s="261" t="s">
        <v>62</v>
      </c>
      <c r="D15" s="261" t="s">
        <v>147</v>
      </c>
      <c r="E15" s="108" t="s">
        <v>61</v>
      </c>
      <c r="F15" s="74">
        <f>SUM(Herren!F37)</f>
        <v>95</v>
      </c>
      <c r="G15" s="72">
        <f>SUM(Herren!G37)</f>
        <v>49.73</v>
      </c>
      <c r="H15" s="72">
        <f>SUM(Herren!H37)</f>
        <v>49.36</v>
      </c>
      <c r="I15" s="73">
        <f t="shared" si="0"/>
        <v>99.09</v>
      </c>
      <c r="J15" s="74">
        <f>SUM(Herren!J37)</f>
        <v>100</v>
      </c>
      <c r="K15" s="74">
        <f>SUM(Herren!K37)</f>
        <v>85</v>
      </c>
      <c r="L15" s="72">
        <f>SUM(Herren!L37)</f>
        <v>64.11</v>
      </c>
      <c r="M15" s="75">
        <f t="shared" si="1"/>
        <v>96.16499999999999</v>
      </c>
      <c r="N15" s="76">
        <f t="shared" si="2"/>
        <v>475.255</v>
      </c>
      <c r="O15" s="86">
        <v>13</v>
      </c>
    </row>
    <row r="16" spans="1:15" ht="12.75">
      <c r="A16" s="100">
        <v>29</v>
      </c>
      <c r="B16" s="261" t="s">
        <v>77</v>
      </c>
      <c r="C16" s="261" t="s">
        <v>93</v>
      </c>
      <c r="D16" s="261" t="s">
        <v>42</v>
      </c>
      <c r="E16" s="108" t="s">
        <v>61</v>
      </c>
      <c r="F16" s="74">
        <f>SUM(Herren!F38)</f>
        <v>100</v>
      </c>
      <c r="G16" s="72">
        <f>SUM(Herren!G38)</f>
        <v>47.8</v>
      </c>
      <c r="H16" s="72">
        <f>SUM(Herren!H38)</f>
        <v>45.98</v>
      </c>
      <c r="I16" s="73">
        <f t="shared" si="0"/>
        <v>93.78</v>
      </c>
      <c r="J16" s="74">
        <f>SUM(Herren!J38)</f>
        <v>98</v>
      </c>
      <c r="K16" s="74">
        <f>SUM(Herren!K38)</f>
        <v>85</v>
      </c>
      <c r="L16" s="72">
        <f>SUM(Herren!L38)</f>
        <v>65.22</v>
      </c>
      <c r="M16" s="75">
        <f t="shared" si="1"/>
        <v>97.83</v>
      </c>
      <c r="N16" s="76">
        <f t="shared" si="2"/>
        <v>474.61</v>
      </c>
      <c r="O16" s="86">
        <v>14</v>
      </c>
    </row>
    <row r="17" spans="1:15" ht="12.75">
      <c r="A17" s="99">
        <v>16</v>
      </c>
      <c r="B17" s="265" t="s">
        <v>80</v>
      </c>
      <c r="C17" s="265" t="s">
        <v>81</v>
      </c>
      <c r="D17" s="265" t="s">
        <v>136</v>
      </c>
      <c r="E17" s="108" t="s">
        <v>61</v>
      </c>
      <c r="F17" s="74">
        <f>SUM(Herren!F29)</f>
        <v>85</v>
      </c>
      <c r="G17" s="72">
        <f>SUM(Herren!G29)</f>
        <v>53.61</v>
      </c>
      <c r="H17" s="72">
        <f>SUM(Herren!H29)</f>
        <v>45.59</v>
      </c>
      <c r="I17" s="73">
        <f t="shared" si="0"/>
        <v>99.2</v>
      </c>
      <c r="J17" s="74">
        <f>SUM(Herren!J29)</f>
        <v>90</v>
      </c>
      <c r="K17" s="74">
        <f>SUM(Herren!K29)</f>
        <v>90</v>
      </c>
      <c r="L17" s="72">
        <f>SUM(Herren!L29)</f>
        <v>69.98</v>
      </c>
      <c r="M17" s="75">
        <f t="shared" si="1"/>
        <v>104.97</v>
      </c>
      <c r="N17" s="76">
        <f t="shared" si="2"/>
        <v>469.17</v>
      </c>
      <c r="O17" s="86">
        <v>15</v>
      </c>
    </row>
    <row r="18" spans="1:15" ht="12.75">
      <c r="A18" s="100">
        <v>6</v>
      </c>
      <c r="B18" s="262" t="s">
        <v>118</v>
      </c>
      <c r="C18" s="261" t="s">
        <v>119</v>
      </c>
      <c r="D18" s="261" t="s">
        <v>137</v>
      </c>
      <c r="E18" s="108" t="s">
        <v>61</v>
      </c>
      <c r="F18" s="74">
        <f>SUM(Herren!F24)</f>
        <v>85</v>
      </c>
      <c r="G18" s="72">
        <f>SUM(Herren!G24)</f>
        <v>48.09</v>
      </c>
      <c r="H18" s="72">
        <f>SUM(Herren!H24)</f>
        <v>47.86</v>
      </c>
      <c r="I18" s="73">
        <f t="shared" si="0"/>
        <v>95.95</v>
      </c>
      <c r="J18" s="74">
        <f>SUM(Herren!J24)</f>
        <v>92</v>
      </c>
      <c r="K18" s="74">
        <f>SUM(Herren!K24)</f>
        <v>95</v>
      </c>
      <c r="L18" s="72">
        <f>SUM(Herren!L24)</f>
        <v>66.82</v>
      </c>
      <c r="M18" s="75">
        <f t="shared" si="1"/>
        <v>100.22999999999999</v>
      </c>
      <c r="N18" s="76">
        <f t="shared" si="2"/>
        <v>468.18</v>
      </c>
      <c r="O18" s="86">
        <v>16</v>
      </c>
    </row>
    <row r="19" spans="1:15" ht="12.75">
      <c r="A19" s="100">
        <v>15</v>
      </c>
      <c r="B19" s="276" t="s">
        <v>97</v>
      </c>
      <c r="C19" s="261" t="s">
        <v>98</v>
      </c>
      <c r="D19" s="261" t="s">
        <v>99</v>
      </c>
      <c r="E19" s="108" t="s">
        <v>61</v>
      </c>
      <c r="F19" s="74">
        <f>SUM(Herren!F28)</f>
        <v>85</v>
      </c>
      <c r="G19" s="72">
        <f>SUM(Herren!G28)</f>
        <v>49.95</v>
      </c>
      <c r="H19" s="72">
        <f>SUM(Herren!H28)</f>
        <v>48.94</v>
      </c>
      <c r="I19" s="73">
        <f t="shared" si="0"/>
        <v>98.89</v>
      </c>
      <c r="J19" s="74">
        <f>SUM(Herren!J28)</f>
        <v>94</v>
      </c>
      <c r="K19" s="74">
        <f>SUM(Herren!K28)</f>
        <v>85</v>
      </c>
      <c r="L19" s="72">
        <f>SUM(Herren!L28)</f>
        <v>68.66</v>
      </c>
      <c r="M19" s="75">
        <f t="shared" si="1"/>
        <v>102.99</v>
      </c>
      <c r="N19" s="76">
        <f t="shared" si="2"/>
        <v>465.88</v>
      </c>
      <c r="O19" s="86">
        <v>17</v>
      </c>
    </row>
    <row r="20" spans="1:15" ht="12.75">
      <c r="A20" s="99">
        <v>4</v>
      </c>
      <c r="B20" s="276" t="s">
        <v>63</v>
      </c>
      <c r="C20" s="261" t="s">
        <v>64</v>
      </c>
      <c r="D20" s="261" t="s">
        <v>136</v>
      </c>
      <c r="E20" s="108" t="s">
        <v>61</v>
      </c>
      <c r="F20" s="74">
        <f>SUM(Herren!F22)</f>
        <v>70</v>
      </c>
      <c r="G20" s="72">
        <f>SUM(Herren!G22)</f>
        <v>56.72</v>
      </c>
      <c r="H20" s="72">
        <f>SUM(Herren!H22)</f>
        <v>51.95</v>
      </c>
      <c r="I20" s="73">
        <f t="shared" si="0"/>
        <v>108.67</v>
      </c>
      <c r="J20" s="74">
        <f>SUM(Herren!J22)</f>
        <v>100</v>
      </c>
      <c r="K20" s="74">
        <f>SUM(Herren!K22)</f>
        <v>80</v>
      </c>
      <c r="L20" s="72">
        <f>SUM(Herren!L22)</f>
        <v>69.43</v>
      </c>
      <c r="M20" s="75">
        <f t="shared" si="1"/>
        <v>104.14500000000001</v>
      </c>
      <c r="N20" s="76">
        <f t="shared" si="2"/>
        <v>462.815</v>
      </c>
      <c r="O20" s="86">
        <v>18</v>
      </c>
    </row>
    <row r="21" spans="1:15" ht="12.75">
      <c r="A21" s="99">
        <v>37</v>
      </c>
      <c r="B21" s="276" t="s">
        <v>77</v>
      </c>
      <c r="C21" s="261" t="s">
        <v>78</v>
      </c>
      <c r="D21" s="261" t="s">
        <v>42</v>
      </c>
      <c r="E21" s="108" t="s">
        <v>61</v>
      </c>
      <c r="F21" s="74">
        <f>SUM(Herren!F43)</f>
        <v>75</v>
      </c>
      <c r="G21" s="72">
        <f>SUM(Herren!G43)</f>
        <v>53.91</v>
      </c>
      <c r="H21" s="72">
        <f>SUM(Herren!H43)</f>
        <v>51.86</v>
      </c>
      <c r="I21" s="73">
        <f t="shared" si="0"/>
        <v>105.77</v>
      </c>
      <c r="J21" s="74">
        <f>SUM(Herren!J43)</f>
        <v>88</v>
      </c>
      <c r="K21" s="74">
        <f>SUM(Herren!K43)</f>
        <v>90</v>
      </c>
      <c r="L21" s="72">
        <f>SUM(Herren!L43)</f>
        <v>68.66</v>
      </c>
      <c r="M21" s="75">
        <f t="shared" si="1"/>
        <v>102.99</v>
      </c>
      <c r="N21" s="76">
        <f t="shared" si="2"/>
        <v>461.76</v>
      </c>
      <c r="O21" s="86">
        <v>19</v>
      </c>
    </row>
    <row r="22" spans="1:15" ht="12.75">
      <c r="A22" s="100">
        <v>38</v>
      </c>
      <c r="B22" s="276" t="s">
        <v>100</v>
      </c>
      <c r="C22" s="261" t="s">
        <v>101</v>
      </c>
      <c r="D22" s="261" t="s">
        <v>69</v>
      </c>
      <c r="E22" s="108" t="s">
        <v>61</v>
      </c>
      <c r="F22" s="74">
        <f>SUM(Herren!F44)</f>
        <v>75</v>
      </c>
      <c r="G22" s="72">
        <f>SUM(Herren!G44)</f>
        <v>56.33</v>
      </c>
      <c r="H22" s="72">
        <f>SUM(Herren!H44)</f>
        <v>49.57</v>
      </c>
      <c r="I22" s="73">
        <f t="shared" si="0"/>
        <v>105.9</v>
      </c>
      <c r="J22" s="74">
        <f>SUM(Herren!J44)</f>
        <v>86</v>
      </c>
      <c r="K22" s="74">
        <f>SUM(Herren!K44)</f>
        <v>95</v>
      </c>
      <c r="L22" s="72">
        <f>SUM(Herren!L44)</f>
        <v>66.34</v>
      </c>
      <c r="M22" s="75">
        <f t="shared" si="1"/>
        <v>99.51</v>
      </c>
      <c r="N22" s="76">
        <f t="shared" si="2"/>
        <v>461.40999999999997</v>
      </c>
      <c r="O22" s="86">
        <v>20</v>
      </c>
    </row>
    <row r="23" spans="1:15" ht="12.75">
      <c r="A23" s="100">
        <v>39</v>
      </c>
      <c r="B23" s="276" t="s">
        <v>94</v>
      </c>
      <c r="C23" s="261" t="s">
        <v>95</v>
      </c>
      <c r="D23" s="261" t="s">
        <v>137</v>
      </c>
      <c r="E23" s="108" t="s">
        <v>61</v>
      </c>
      <c r="F23" s="74">
        <f>SUM(Herren!F45)</f>
        <v>90</v>
      </c>
      <c r="G23" s="72">
        <f>SUM(Herren!G45)</f>
        <v>43.39</v>
      </c>
      <c r="H23" s="72">
        <f>SUM(Herren!H45)</f>
        <v>42.64</v>
      </c>
      <c r="I23" s="73">
        <f t="shared" si="0"/>
        <v>86.03</v>
      </c>
      <c r="J23" s="74">
        <f>SUM(Herren!J45)</f>
        <v>96</v>
      </c>
      <c r="K23" s="74">
        <f>SUM(Herren!K45)</f>
        <v>90</v>
      </c>
      <c r="L23" s="72">
        <f>SUM(Herren!L45)</f>
        <v>60.86</v>
      </c>
      <c r="M23" s="75">
        <f t="shared" si="1"/>
        <v>91.28999999999999</v>
      </c>
      <c r="N23" s="76">
        <f t="shared" si="2"/>
        <v>453.31999999999994</v>
      </c>
      <c r="O23" s="86">
        <v>21</v>
      </c>
    </row>
    <row r="24" spans="1:15" ht="12.75">
      <c r="A24" s="99">
        <v>18</v>
      </c>
      <c r="B24" s="261" t="s">
        <v>115</v>
      </c>
      <c r="C24" s="261" t="s">
        <v>116</v>
      </c>
      <c r="D24" s="261" t="s">
        <v>28</v>
      </c>
      <c r="E24" s="108" t="s">
        <v>61</v>
      </c>
      <c r="F24" s="74">
        <f>SUM(Herren!F31)</f>
        <v>85</v>
      </c>
      <c r="G24" s="72">
        <f>SUM(Herren!G31)</f>
        <v>42.22</v>
      </c>
      <c r="H24" s="72">
        <f>SUM(Herren!H31)</f>
        <v>42.02</v>
      </c>
      <c r="I24" s="73">
        <f t="shared" si="0"/>
        <v>84.24000000000001</v>
      </c>
      <c r="J24" s="74">
        <f>SUM(Herren!J31)</f>
        <v>96</v>
      </c>
      <c r="K24" s="74">
        <f>SUM(Herren!K31)</f>
        <v>90</v>
      </c>
      <c r="L24" s="72">
        <f>SUM(Herren!L31)</f>
        <v>63.66</v>
      </c>
      <c r="M24" s="75">
        <f t="shared" si="1"/>
        <v>95.49</v>
      </c>
      <c r="N24" s="76">
        <f t="shared" si="2"/>
        <v>450.73</v>
      </c>
      <c r="O24" s="86">
        <v>22</v>
      </c>
    </row>
    <row r="25" spans="1:15" ht="12.75">
      <c r="A25" s="99">
        <v>27</v>
      </c>
      <c r="B25" s="276" t="s">
        <v>67</v>
      </c>
      <c r="C25" s="261" t="s">
        <v>68</v>
      </c>
      <c r="D25" s="261" t="s">
        <v>69</v>
      </c>
      <c r="E25" s="108" t="s">
        <v>61</v>
      </c>
      <c r="F25" s="74">
        <f>SUM(Herren!F36)</f>
        <v>80</v>
      </c>
      <c r="G25" s="72">
        <f>SUM(Herren!G36)</f>
        <v>44.79</v>
      </c>
      <c r="H25" s="72">
        <f>SUM(Herren!H36)</f>
        <v>44.13</v>
      </c>
      <c r="I25" s="73">
        <f t="shared" si="0"/>
        <v>88.92</v>
      </c>
      <c r="J25" s="74">
        <f>SUM(Herren!J36)</f>
        <v>98</v>
      </c>
      <c r="K25" s="74">
        <f>SUM(Herren!K36)</f>
        <v>90</v>
      </c>
      <c r="L25" s="72">
        <f>SUM(Herren!L36)</f>
        <v>58.36</v>
      </c>
      <c r="M25" s="75">
        <f t="shared" si="1"/>
        <v>87.53999999999999</v>
      </c>
      <c r="N25" s="76">
        <f t="shared" si="2"/>
        <v>444.46</v>
      </c>
      <c r="O25" s="86">
        <v>23</v>
      </c>
    </row>
    <row r="26" spans="1:15" ht="12.75">
      <c r="A26" s="100">
        <v>40</v>
      </c>
      <c r="B26" s="261" t="s">
        <v>109</v>
      </c>
      <c r="C26" s="261" t="s">
        <v>110</v>
      </c>
      <c r="D26" s="261" t="s">
        <v>125</v>
      </c>
      <c r="E26" s="108" t="s">
        <v>61</v>
      </c>
      <c r="F26" s="74">
        <f>SUM(Herren!F46)</f>
        <v>85</v>
      </c>
      <c r="G26" s="72">
        <f>SUM(Herren!G46)</f>
        <v>41.96</v>
      </c>
      <c r="H26" s="72">
        <f>SUM(Herren!H46)</f>
        <v>40.72</v>
      </c>
      <c r="I26" s="73">
        <f t="shared" si="0"/>
        <v>82.68</v>
      </c>
      <c r="J26" s="74">
        <f>SUM(Herren!J46)</f>
        <v>86</v>
      </c>
      <c r="K26" s="74">
        <f>SUM(Herren!K46)</f>
        <v>100</v>
      </c>
      <c r="L26" s="72">
        <f>SUM(Herren!L46)</f>
        <v>59.57</v>
      </c>
      <c r="M26" s="75">
        <f t="shared" si="1"/>
        <v>89.355</v>
      </c>
      <c r="N26" s="76">
        <f t="shared" si="2"/>
        <v>443.035</v>
      </c>
      <c r="O26" s="86">
        <v>24</v>
      </c>
    </row>
    <row r="27" spans="1:15" ht="12.75">
      <c r="A27" s="100">
        <v>17</v>
      </c>
      <c r="B27" s="261" t="s">
        <v>131</v>
      </c>
      <c r="C27" s="261" t="s">
        <v>132</v>
      </c>
      <c r="D27" s="261" t="s">
        <v>125</v>
      </c>
      <c r="E27" s="108" t="s">
        <v>61</v>
      </c>
      <c r="F27" s="74">
        <f>SUM(Herren!F30)</f>
        <v>80</v>
      </c>
      <c r="G27" s="72">
        <f>SUM(Herren!G30)</f>
        <v>43.12</v>
      </c>
      <c r="H27" s="72">
        <f>SUM(Herren!H30)</f>
        <v>42.07</v>
      </c>
      <c r="I27" s="73">
        <f t="shared" si="0"/>
        <v>85.19</v>
      </c>
      <c r="J27" s="74">
        <f>SUM(Herren!J30)</f>
        <v>96</v>
      </c>
      <c r="K27" s="74">
        <f>SUM(Herren!K30)</f>
        <v>80</v>
      </c>
      <c r="L27" s="72">
        <f>SUM(Herren!L30)</f>
        <v>60.41</v>
      </c>
      <c r="M27" s="75">
        <f t="shared" si="1"/>
        <v>90.615</v>
      </c>
      <c r="N27" s="76">
        <f t="shared" si="2"/>
        <v>431.805</v>
      </c>
      <c r="O27" s="86">
        <v>25</v>
      </c>
    </row>
    <row r="28" spans="1:15" ht="12.75">
      <c r="A28" s="100">
        <v>11</v>
      </c>
      <c r="B28" s="261" t="s">
        <v>126</v>
      </c>
      <c r="C28" s="261" t="s">
        <v>127</v>
      </c>
      <c r="D28" s="261" t="s">
        <v>128</v>
      </c>
      <c r="E28" s="108" t="s">
        <v>61</v>
      </c>
      <c r="F28" s="74">
        <f>SUM(Herren!F8)</f>
        <v>85</v>
      </c>
      <c r="G28" s="72">
        <f>SUM(Herren!G8)</f>
        <v>50.43</v>
      </c>
      <c r="H28" s="72">
        <f>SUM(Herren!H8)</f>
        <v>49.86</v>
      </c>
      <c r="I28" s="73">
        <f t="shared" si="0"/>
        <v>100.28999999999999</v>
      </c>
      <c r="J28" s="102">
        <f>SUM(Herren!J8)</f>
        <v>72</v>
      </c>
      <c r="K28" s="102">
        <f>SUM(Herren!K8)</f>
        <v>60</v>
      </c>
      <c r="L28" s="72">
        <f>SUM(Herren!L8)</f>
        <v>63.54</v>
      </c>
      <c r="M28" s="75">
        <f t="shared" si="1"/>
        <v>95.31</v>
      </c>
      <c r="N28" s="76">
        <f t="shared" si="2"/>
        <v>412.6</v>
      </c>
      <c r="O28" s="86">
        <v>26</v>
      </c>
    </row>
  </sheetData>
  <printOptions horizontalCentered="1" verticalCentered="1"/>
  <pageMargins left="0.3937007874015748" right="0.3937007874015748" top="0.3937007874015748" bottom="0.3937007874015748" header="0.11811023622047245" footer="0.5118110236220472"/>
  <pageSetup horizontalDpi="300" verticalDpi="300" orientation="landscape" paperSize="9" scale="95" r:id="rId1"/>
  <headerFooter alignWithMargins="0">
    <oddHeader>&amp;L3. Qualifikation&amp;CIngelheim&amp;R17.06.2006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I21" sqref="I21"/>
    </sheetView>
  </sheetViews>
  <sheetFormatPr defaultColWidth="11.421875" defaultRowHeight="12.75"/>
  <cols>
    <col min="1" max="1" width="3.7109375" style="0" customWidth="1"/>
    <col min="2" max="3" width="11.421875" style="267" customWidth="1"/>
    <col min="4" max="4" width="15.7109375" style="267" customWidth="1"/>
    <col min="5" max="5" width="5.421875" style="0" customWidth="1"/>
    <col min="6" max="13" width="6.28125" style="0" customWidth="1"/>
    <col min="14" max="14" width="7.00390625" style="0" customWidth="1"/>
    <col min="15" max="15" width="8.28125" style="260" customWidth="1"/>
  </cols>
  <sheetData>
    <row r="1" spans="1:15" ht="12.75">
      <c r="A1" s="81"/>
      <c r="B1" s="118" t="s">
        <v>0</v>
      </c>
      <c r="C1" s="118"/>
      <c r="D1" s="118"/>
      <c r="E1" s="2"/>
      <c r="F1" s="27" t="s">
        <v>1</v>
      </c>
      <c r="G1" s="6" t="s">
        <v>2</v>
      </c>
      <c r="H1" s="6" t="s">
        <v>3</v>
      </c>
      <c r="I1" s="4" t="s">
        <v>1</v>
      </c>
      <c r="J1" s="27" t="s">
        <v>1</v>
      </c>
      <c r="K1" s="27" t="s">
        <v>1</v>
      </c>
      <c r="L1" s="27" t="s">
        <v>4</v>
      </c>
      <c r="M1" s="5" t="s">
        <v>1</v>
      </c>
      <c r="N1" s="43" t="s">
        <v>1</v>
      </c>
      <c r="O1" s="78"/>
    </row>
    <row r="2" spans="1:15" ht="12.75">
      <c r="A2" s="81"/>
      <c r="B2" s="41" t="s">
        <v>7</v>
      </c>
      <c r="C2" s="118" t="s">
        <v>8</v>
      </c>
      <c r="D2" s="118" t="s">
        <v>9</v>
      </c>
      <c r="E2" s="71" t="s">
        <v>139</v>
      </c>
      <c r="F2" s="33" t="s">
        <v>11</v>
      </c>
      <c r="G2" s="7" t="s">
        <v>12</v>
      </c>
      <c r="H2" s="7"/>
      <c r="I2" s="28"/>
      <c r="J2" s="34" t="s">
        <v>13</v>
      </c>
      <c r="K2" s="34" t="s">
        <v>14</v>
      </c>
      <c r="L2" s="35" t="s">
        <v>15</v>
      </c>
      <c r="M2" s="36"/>
      <c r="N2" s="44" t="s">
        <v>16</v>
      </c>
      <c r="O2" s="78" t="s">
        <v>138</v>
      </c>
    </row>
    <row r="3" spans="1:15" ht="12.75">
      <c r="A3" s="81"/>
      <c r="B3" s="118"/>
      <c r="C3" s="118"/>
      <c r="D3" s="118"/>
      <c r="E3" s="2"/>
      <c r="F3" s="83"/>
      <c r="G3" s="7"/>
      <c r="H3" s="7"/>
      <c r="I3" s="28"/>
      <c r="J3" s="84"/>
      <c r="K3" s="84"/>
      <c r="L3" s="3"/>
      <c r="M3" s="4"/>
      <c r="N3" s="43"/>
      <c r="O3" s="78"/>
    </row>
    <row r="4" spans="1:15" ht="12.75">
      <c r="A4" s="99">
        <v>51</v>
      </c>
      <c r="B4" s="265" t="s">
        <v>22</v>
      </c>
      <c r="C4" s="265" t="s">
        <v>23</v>
      </c>
      <c r="D4" s="265" t="s">
        <v>24</v>
      </c>
      <c r="E4" s="99" t="s">
        <v>25</v>
      </c>
      <c r="F4" s="74">
        <f>SUM(Damen!F10)</f>
        <v>100</v>
      </c>
      <c r="G4" s="72">
        <f>SUM(Damen!G10)</f>
        <v>46.49</v>
      </c>
      <c r="H4" s="72">
        <f>SUM(Damen!H10)</f>
        <v>44.72</v>
      </c>
      <c r="I4" s="73">
        <f aca="true" t="shared" si="0" ref="I4:I16">SUM(G4:H4)</f>
        <v>91.21000000000001</v>
      </c>
      <c r="J4" s="74">
        <f>SUM(Damen!J10)</f>
        <v>100</v>
      </c>
      <c r="K4" s="74">
        <f>SUM(Damen!K10)</f>
        <v>100</v>
      </c>
      <c r="L4" s="72">
        <f>SUM(Damen!L10)</f>
        <v>59.7</v>
      </c>
      <c r="M4" s="75">
        <f aca="true" t="shared" si="1" ref="M4:M16">SUM(L4*1.5)</f>
        <v>89.55000000000001</v>
      </c>
      <c r="N4" s="76">
        <f aca="true" t="shared" si="2" ref="N4:N16">SUM(M4+K4+J4+I4+F4)</f>
        <v>480.76</v>
      </c>
      <c r="O4" s="78">
        <v>1</v>
      </c>
    </row>
    <row r="5" spans="1:15" ht="12.75">
      <c r="A5" s="100">
        <v>64</v>
      </c>
      <c r="B5" s="261" t="s">
        <v>135</v>
      </c>
      <c r="C5" s="261" t="s">
        <v>23</v>
      </c>
      <c r="D5" s="261" t="s">
        <v>24</v>
      </c>
      <c r="E5" s="108" t="s">
        <v>25</v>
      </c>
      <c r="F5" s="74">
        <f>SUM(Damen!F16)</f>
        <v>100</v>
      </c>
      <c r="G5" s="72">
        <f>SUM(Damen!G16)</f>
        <v>42.09</v>
      </c>
      <c r="H5" s="72">
        <f>SUM(Damen!H16)</f>
        <v>41.25</v>
      </c>
      <c r="I5" s="73">
        <f t="shared" si="0"/>
        <v>83.34</v>
      </c>
      <c r="J5" s="74">
        <f>SUM(Damen!J16)</f>
        <v>94</v>
      </c>
      <c r="K5" s="74">
        <f>SUM(Damen!K16)</f>
        <v>90</v>
      </c>
      <c r="L5" s="72">
        <f>SUM(Damen!L16)</f>
        <v>61.49</v>
      </c>
      <c r="M5" s="75">
        <f t="shared" si="1"/>
        <v>92.235</v>
      </c>
      <c r="N5" s="76">
        <f t="shared" si="2"/>
        <v>459.57500000000005</v>
      </c>
      <c r="O5" s="78">
        <v>2</v>
      </c>
    </row>
    <row r="6" spans="1:15" ht="12.75">
      <c r="A6" s="100">
        <v>53</v>
      </c>
      <c r="B6" s="265" t="s">
        <v>37</v>
      </c>
      <c r="C6" s="265" t="s">
        <v>38</v>
      </c>
      <c r="D6" s="265" t="s">
        <v>39</v>
      </c>
      <c r="E6" s="99" t="s">
        <v>25</v>
      </c>
      <c r="F6" s="74">
        <f>SUM(Damen!F12)</f>
        <v>90</v>
      </c>
      <c r="G6" s="72">
        <f>SUM(Damen!G12)</f>
        <v>39.04</v>
      </c>
      <c r="H6" s="72">
        <f>SUM(Damen!H12)</f>
        <v>38.96</v>
      </c>
      <c r="I6" s="73">
        <f t="shared" si="0"/>
        <v>78</v>
      </c>
      <c r="J6" s="74">
        <f>SUM(Damen!J12)</f>
        <v>88</v>
      </c>
      <c r="K6" s="74">
        <f>SUM(Damen!K12)</f>
        <v>95</v>
      </c>
      <c r="L6" s="72">
        <f>SUM(Damen!L12)</f>
        <v>66.96</v>
      </c>
      <c r="M6" s="75">
        <f t="shared" si="1"/>
        <v>100.44</v>
      </c>
      <c r="N6" s="76">
        <f t="shared" si="2"/>
        <v>451.44</v>
      </c>
      <c r="O6" s="78">
        <v>3</v>
      </c>
    </row>
    <row r="7" spans="1:15" ht="12.75">
      <c r="A7" s="100">
        <v>59</v>
      </c>
      <c r="B7" s="261" t="s">
        <v>40</v>
      </c>
      <c r="C7" s="261" t="s">
        <v>213</v>
      </c>
      <c r="D7" s="261" t="s">
        <v>24</v>
      </c>
      <c r="E7" s="106" t="s">
        <v>25</v>
      </c>
      <c r="F7" s="74">
        <f>SUM(Damen!F18)</f>
        <v>95</v>
      </c>
      <c r="G7" s="72">
        <f>SUM(Damen!G18)</f>
        <v>38.49</v>
      </c>
      <c r="H7" s="72">
        <f>SUM(Damen!H18)</f>
        <v>38.21</v>
      </c>
      <c r="I7" s="73">
        <f t="shared" si="0"/>
        <v>76.7</v>
      </c>
      <c r="J7" s="74">
        <f>SUM(Damen!J18)</f>
        <v>90</v>
      </c>
      <c r="K7" s="74">
        <f>SUM(Damen!K18)</f>
        <v>95</v>
      </c>
      <c r="L7" s="72">
        <f>SUM(Damen!L18)</f>
        <v>62.95</v>
      </c>
      <c r="M7" s="75">
        <f t="shared" si="1"/>
        <v>94.42500000000001</v>
      </c>
      <c r="N7" s="76">
        <f t="shared" si="2"/>
        <v>451.125</v>
      </c>
      <c r="O7" s="78">
        <v>4</v>
      </c>
    </row>
    <row r="8" spans="1:15" ht="12.75">
      <c r="A8" s="99">
        <v>62</v>
      </c>
      <c r="B8" s="266" t="s">
        <v>26</v>
      </c>
      <c r="C8" s="265" t="s">
        <v>27</v>
      </c>
      <c r="D8" s="265" t="s">
        <v>28</v>
      </c>
      <c r="E8" s="99" t="s">
        <v>36</v>
      </c>
      <c r="F8" s="74">
        <f>SUM(Damen!F7)</f>
        <v>80</v>
      </c>
      <c r="G8" s="72">
        <f>SUM(Damen!G7)</f>
        <v>50.05</v>
      </c>
      <c r="H8" s="72">
        <f>SUM(Damen!H7)</f>
        <v>49.47</v>
      </c>
      <c r="I8" s="73">
        <f t="shared" si="0"/>
        <v>99.52</v>
      </c>
      <c r="J8" s="74">
        <f>SUM(Damen!J7)</f>
        <v>86</v>
      </c>
      <c r="K8" s="74">
        <f>SUM(Damen!K7)</f>
        <v>75</v>
      </c>
      <c r="L8" s="72">
        <f>SUM(Damen!L7)</f>
        <v>63.51</v>
      </c>
      <c r="M8" s="75">
        <f t="shared" si="1"/>
        <v>95.265</v>
      </c>
      <c r="N8" s="76">
        <f t="shared" si="2"/>
        <v>435.78499999999997</v>
      </c>
      <c r="O8" s="78">
        <v>5</v>
      </c>
    </row>
    <row r="9" spans="1:15" ht="12.75">
      <c r="A9" s="99">
        <v>52</v>
      </c>
      <c r="B9" s="266" t="s">
        <v>32</v>
      </c>
      <c r="C9" s="265" t="s">
        <v>33</v>
      </c>
      <c r="D9" s="265" t="s">
        <v>136</v>
      </c>
      <c r="E9" s="99" t="s">
        <v>25</v>
      </c>
      <c r="F9" s="74">
        <f>SUM(Damen!F11)</f>
        <v>90</v>
      </c>
      <c r="G9" s="72">
        <f>SUM(Damen!G11)</f>
        <v>46.23</v>
      </c>
      <c r="H9" s="72">
        <f>SUM(Damen!H11)</f>
        <v>45.94</v>
      </c>
      <c r="I9" s="73">
        <f t="shared" si="0"/>
        <v>92.16999999999999</v>
      </c>
      <c r="J9" s="74">
        <f>SUM(Damen!J11)</f>
        <v>78</v>
      </c>
      <c r="K9" s="74">
        <f>SUM(Damen!K11)</f>
        <v>75</v>
      </c>
      <c r="L9" s="72">
        <f>SUM(Damen!L11)</f>
        <v>61.85</v>
      </c>
      <c r="M9" s="75">
        <f t="shared" si="1"/>
        <v>92.775</v>
      </c>
      <c r="N9" s="76">
        <f t="shared" si="2"/>
        <v>427.945</v>
      </c>
      <c r="O9" s="78">
        <v>6</v>
      </c>
    </row>
    <row r="10" spans="1:15" ht="12.75">
      <c r="A10" s="99">
        <v>55</v>
      </c>
      <c r="B10" s="266" t="s">
        <v>40</v>
      </c>
      <c r="C10" s="265" t="s">
        <v>41</v>
      </c>
      <c r="D10" s="265" t="s">
        <v>24</v>
      </c>
      <c r="E10" s="99" t="s">
        <v>25</v>
      </c>
      <c r="F10" s="74">
        <f>SUM(Damen!F13)</f>
        <v>90</v>
      </c>
      <c r="G10" s="72">
        <f>SUM(Damen!G13)</f>
        <v>37.9</v>
      </c>
      <c r="H10" s="72">
        <f>SUM(Damen!H13)</f>
        <v>35.5</v>
      </c>
      <c r="I10" s="73">
        <f t="shared" si="0"/>
        <v>73.4</v>
      </c>
      <c r="J10" s="74">
        <f>SUM(Damen!J13)</f>
        <v>90</v>
      </c>
      <c r="K10" s="74">
        <f>SUM(Damen!K13)</f>
        <v>90</v>
      </c>
      <c r="L10" s="72">
        <f>SUM(Damen!L13)</f>
        <v>55.89</v>
      </c>
      <c r="M10" s="75">
        <f t="shared" si="1"/>
        <v>83.83500000000001</v>
      </c>
      <c r="N10" s="76">
        <f t="shared" si="2"/>
        <v>427.235</v>
      </c>
      <c r="O10" s="78">
        <v>7</v>
      </c>
    </row>
    <row r="11" spans="1:15" ht="12.75">
      <c r="A11" s="100">
        <v>65</v>
      </c>
      <c r="B11" s="266" t="s">
        <v>30</v>
      </c>
      <c r="C11" s="265" t="s">
        <v>31</v>
      </c>
      <c r="D11" s="265" t="s">
        <v>24</v>
      </c>
      <c r="E11" s="99" t="s">
        <v>25</v>
      </c>
      <c r="F11" s="74">
        <f>SUM(Damen!F17)</f>
        <v>100</v>
      </c>
      <c r="G11" s="72">
        <f>SUM(Damen!G17)</f>
        <v>35.03</v>
      </c>
      <c r="H11" s="72">
        <f>SUM(Damen!H17)</f>
        <v>34.04</v>
      </c>
      <c r="I11" s="73">
        <f t="shared" si="0"/>
        <v>69.07</v>
      </c>
      <c r="J11" s="74">
        <f>SUM(Damen!J17)</f>
        <v>82</v>
      </c>
      <c r="K11" s="74">
        <f>SUM(Damen!K17)</f>
        <v>80</v>
      </c>
      <c r="L11" s="72">
        <f>SUM(Damen!L17)</f>
        <v>50.76</v>
      </c>
      <c r="M11" s="75">
        <f t="shared" si="1"/>
        <v>76.14</v>
      </c>
      <c r="N11" s="76">
        <f t="shared" si="2"/>
        <v>407.21</v>
      </c>
      <c r="O11" s="78">
        <v>8</v>
      </c>
    </row>
    <row r="12" spans="1:15" ht="12.75">
      <c r="A12" s="99">
        <v>63</v>
      </c>
      <c r="B12" s="277" t="s">
        <v>34</v>
      </c>
      <c r="C12" s="278" t="s">
        <v>35</v>
      </c>
      <c r="D12" s="278" t="s">
        <v>24</v>
      </c>
      <c r="E12" s="258" t="s">
        <v>25</v>
      </c>
      <c r="F12" s="74">
        <f>SUM(Damen!F15)</f>
        <v>100</v>
      </c>
      <c r="G12" s="72">
        <f>SUM(Damen!G15)</f>
        <v>42.46</v>
      </c>
      <c r="H12" s="72">
        <f>SUM(Damen!H15)</f>
        <v>41.8</v>
      </c>
      <c r="I12" s="73">
        <f t="shared" si="0"/>
        <v>84.25999999999999</v>
      </c>
      <c r="J12" s="74">
        <f>SUM(Damen!J15)</f>
        <v>68</v>
      </c>
      <c r="K12" s="74">
        <f>SUM(Damen!K15)</f>
        <v>60</v>
      </c>
      <c r="L12" s="72">
        <f>SUM(Damen!L15)</f>
        <v>56.24</v>
      </c>
      <c r="M12" s="75">
        <f t="shared" si="1"/>
        <v>84.36</v>
      </c>
      <c r="N12" s="76">
        <f t="shared" si="2"/>
        <v>396.62</v>
      </c>
      <c r="O12" s="78">
        <v>9</v>
      </c>
    </row>
    <row r="13" spans="1:15" ht="12.75">
      <c r="A13" s="100">
        <v>54</v>
      </c>
      <c r="B13" s="261" t="s">
        <v>46</v>
      </c>
      <c r="C13" s="261" t="s">
        <v>47</v>
      </c>
      <c r="D13" s="261" t="s">
        <v>125</v>
      </c>
      <c r="E13" s="108" t="s">
        <v>36</v>
      </c>
      <c r="F13" s="74">
        <f>SUM(Damen!F4)</f>
        <v>70</v>
      </c>
      <c r="G13" s="72">
        <f>SUM(Damen!G4)</f>
        <v>34.6</v>
      </c>
      <c r="H13" s="72">
        <f>SUM(Damen!H4)</f>
        <v>33.64</v>
      </c>
      <c r="I13" s="73">
        <f t="shared" si="0"/>
        <v>68.24000000000001</v>
      </c>
      <c r="J13" s="74">
        <f>SUM(Damen!J4)</f>
        <v>90</v>
      </c>
      <c r="K13" s="74">
        <f>SUM(Damen!K4)</f>
        <v>85</v>
      </c>
      <c r="L13" s="72">
        <f>SUM(Damen!L4)</f>
        <v>54.61</v>
      </c>
      <c r="M13" s="75">
        <f t="shared" si="1"/>
        <v>81.91499999999999</v>
      </c>
      <c r="N13" s="76">
        <f t="shared" si="2"/>
        <v>395.155</v>
      </c>
      <c r="O13" s="78">
        <v>10</v>
      </c>
    </row>
    <row r="14" spans="1:15" ht="12.75">
      <c r="A14" s="99">
        <v>56</v>
      </c>
      <c r="B14" s="261" t="s">
        <v>149</v>
      </c>
      <c r="C14" s="261" t="s">
        <v>150</v>
      </c>
      <c r="D14" s="261" t="s">
        <v>125</v>
      </c>
      <c r="E14" s="108" t="s">
        <v>25</v>
      </c>
      <c r="F14" s="74">
        <f>SUM(Damen!F14)</f>
        <v>65</v>
      </c>
      <c r="G14" s="72">
        <f>SUM(Damen!G14)</f>
        <v>35.94</v>
      </c>
      <c r="H14" s="72">
        <f>SUM(Damen!H14)</f>
        <v>34.3</v>
      </c>
      <c r="I14" s="73">
        <f t="shared" si="0"/>
        <v>70.24</v>
      </c>
      <c r="J14" s="74">
        <f>SUM(Damen!J14)</f>
        <v>94</v>
      </c>
      <c r="K14" s="74">
        <f>SUM(Damen!K14)</f>
        <v>75</v>
      </c>
      <c r="L14" s="72">
        <f>SUM(Damen!L14)</f>
        <v>58.67</v>
      </c>
      <c r="M14" s="75">
        <f t="shared" si="1"/>
        <v>88.005</v>
      </c>
      <c r="N14" s="76">
        <f t="shared" si="2"/>
        <v>392.245</v>
      </c>
      <c r="O14" s="78">
        <v>11</v>
      </c>
    </row>
    <row r="15" spans="1:15" ht="12.75">
      <c r="A15" s="85">
        <v>57</v>
      </c>
      <c r="B15" s="261" t="s">
        <v>43</v>
      </c>
      <c r="C15" s="261" t="s">
        <v>44</v>
      </c>
      <c r="D15" s="261" t="s">
        <v>45</v>
      </c>
      <c r="E15" s="108" t="s">
        <v>36</v>
      </c>
      <c r="F15" s="74">
        <f>SUM(Damen!F5)</f>
        <v>70</v>
      </c>
      <c r="G15" s="72">
        <f>SUM(Damen!G5)</f>
        <v>35.74</v>
      </c>
      <c r="H15" s="72">
        <f>SUM(Damen!H5)</f>
        <v>35.63</v>
      </c>
      <c r="I15" s="73">
        <f t="shared" si="0"/>
        <v>71.37</v>
      </c>
      <c r="J15" s="74">
        <f>SUM(Damen!J5)</f>
        <v>86</v>
      </c>
      <c r="K15" s="74">
        <f>SUM(Damen!K5)</f>
        <v>80</v>
      </c>
      <c r="L15" s="72">
        <f>SUM(Damen!L5)</f>
        <v>55.32</v>
      </c>
      <c r="M15" s="75">
        <f t="shared" si="1"/>
        <v>82.98</v>
      </c>
      <c r="N15" s="76">
        <f t="shared" si="2"/>
        <v>390.35</v>
      </c>
      <c r="O15" s="78">
        <v>12</v>
      </c>
    </row>
    <row r="16" spans="1:15" ht="12.75">
      <c r="A16" s="100">
        <v>68</v>
      </c>
      <c r="B16" s="261" t="s">
        <v>133</v>
      </c>
      <c r="C16" s="261" t="s">
        <v>134</v>
      </c>
      <c r="D16" s="261" t="s">
        <v>42</v>
      </c>
      <c r="E16" s="108" t="s">
        <v>25</v>
      </c>
      <c r="F16" s="74">
        <f>SUM(Damen!F19)</f>
        <v>80</v>
      </c>
      <c r="G16" s="72">
        <f>SUM(Damen!G19)</f>
        <v>29.77</v>
      </c>
      <c r="H16" s="72">
        <f>SUM(Damen!H19)</f>
        <v>28.15</v>
      </c>
      <c r="I16" s="73">
        <f t="shared" si="0"/>
        <v>57.92</v>
      </c>
      <c r="J16" s="74">
        <f>SUM(Damen!J19)</f>
        <v>88</v>
      </c>
      <c r="K16" s="74">
        <f>SUM(Damen!K19)</f>
        <v>45</v>
      </c>
      <c r="L16" s="72">
        <f>SUM(Damen!L19)</f>
        <v>56.38</v>
      </c>
      <c r="M16" s="75">
        <f t="shared" si="1"/>
        <v>84.57000000000001</v>
      </c>
      <c r="N16" s="76">
        <f t="shared" si="2"/>
        <v>355.49</v>
      </c>
      <c r="O16" s="78">
        <v>13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&amp;L3. Qualifikation&amp;CIngelheim&amp;R17.06.2006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K30" sqref="K30"/>
    </sheetView>
  </sheetViews>
  <sheetFormatPr defaultColWidth="11.421875" defaultRowHeight="12.75"/>
  <cols>
    <col min="1" max="1" width="3.8515625" style="0" customWidth="1"/>
    <col min="2" max="3" width="11.421875" style="267" customWidth="1"/>
    <col min="4" max="4" width="11.8515625" style="267" customWidth="1"/>
    <col min="5" max="5" width="5.28125" style="0" customWidth="1"/>
    <col min="6" max="6" width="9.140625" style="0" customWidth="1"/>
    <col min="7" max="7" width="7.57421875" style="0" customWidth="1"/>
    <col min="8" max="9" width="6.28125" style="0" customWidth="1"/>
    <col min="10" max="10" width="11.57421875" style="0" customWidth="1"/>
    <col min="11" max="11" width="8.421875" style="0" customWidth="1"/>
  </cols>
  <sheetData>
    <row r="1" spans="1:12" ht="12.75">
      <c r="A1" s="81"/>
      <c r="B1" s="118" t="s">
        <v>0</v>
      </c>
      <c r="C1" s="118"/>
      <c r="D1" s="118"/>
      <c r="E1" s="2"/>
      <c r="F1" s="43" t="s">
        <v>1</v>
      </c>
      <c r="G1" s="27" t="s">
        <v>1</v>
      </c>
      <c r="H1" s="27" t="s">
        <v>4</v>
      </c>
      <c r="I1" s="5" t="s">
        <v>1</v>
      </c>
      <c r="J1" s="5" t="s">
        <v>1</v>
      </c>
      <c r="K1" s="5" t="s">
        <v>1</v>
      </c>
      <c r="L1" s="68"/>
    </row>
    <row r="2" spans="1:12" ht="12.75">
      <c r="A2" s="81"/>
      <c r="B2" s="41" t="s">
        <v>7</v>
      </c>
      <c r="C2" s="118" t="s">
        <v>8</v>
      </c>
      <c r="D2" s="118" t="s">
        <v>9</v>
      </c>
      <c r="E2" s="71" t="s">
        <v>139</v>
      </c>
      <c r="F2" s="44" t="s">
        <v>16</v>
      </c>
      <c r="G2" s="37" t="s">
        <v>18</v>
      </c>
      <c r="H2" s="35" t="s">
        <v>19</v>
      </c>
      <c r="I2" s="36"/>
      <c r="J2" s="38" t="s">
        <v>20</v>
      </c>
      <c r="K2" s="40" t="s">
        <v>140</v>
      </c>
      <c r="L2" s="85" t="s">
        <v>138</v>
      </c>
    </row>
    <row r="3" spans="1:12" ht="12.75">
      <c r="A3" s="81"/>
      <c r="B3" s="118"/>
      <c r="C3" s="118"/>
      <c r="D3" s="118"/>
      <c r="E3" s="2"/>
      <c r="F3" s="43"/>
      <c r="G3" s="6"/>
      <c r="H3" s="3"/>
      <c r="I3" s="4"/>
      <c r="J3" s="45"/>
      <c r="K3" s="5"/>
      <c r="L3" s="68"/>
    </row>
    <row r="4" spans="1:12" ht="12.75">
      <c r="A4" s="99">
        <v>51</v>
      </c>
      <c r="B4" s="265" t="s">
        <v>22</v>
      </c>
      <c r="C4" s="265" t="s">
        <v>23</v>
      </c>
      <c r="D4" s="265" t="s">
        <v>24</v>
      </c>
      <c r="E4" s="99" t="s">
        <v>25</v>
      </c>
      <c r="F4" s="76">
        <f>SUM(Damen!N10)</f>
        <v>480.76</v>
      </c>
      <c r="G4" s="74">
        <f>SUM(Damen!P10)</f>
        <v>90</v>
      </c>
      <c r="H4" s="111">
        <f>SUM(Damen!Q10)</f>
        <v>63.78</v>
      </c>
      <c r="I4" s="111">
        <f aca="true" t="shared" si="0" ref="I4:I13">H4*1.5</f>
        <v>95.67</v>
      </c>
      <c r="J4" s="76">
        <f aca="true" t="shared" si="1" ref="J4:J13">G4+I4</f>
        <v>185.67000000000002</v>
      </c>
      <c r="K4" s="76">
        <f aca="true" t="shared" si="2" ref="K4:K13">SUM(F4+J4)</f>
        <v>666.4300000000001</v>
      </c>
      <c r="L4" s="78">
        <v>1</v>
      </c>
    </row>
    <row r="5" spans="1:12" ht="12.75">
      <c r="A5" s="100">
        <v>64</v>
      </c>
      <c r="B5" s="261" t="s">
        <v>135</v>
      </c>
      <c r="C5" s="261" t="s">
        <v>23</v>
      </c>
      <c r="D5" s="261" t="s">
        <v>24</v>
      </c>
      <c r="E5" s="108" t="s">
        <v>25</v>
      </c>
      <c r="F5" s="76">
        <f>SUM(Damen!N16)</f>
        <v>459.57500000000005</v>
      </c>
      <c r="G5" s="74">
        <f>SUM(Damen!P16)</f>
        <v>75</v>
      </c>
      <c r="H5" s="111">
        <f>SUM(Damen!Q16)</f>
        <v>78.76</v>
      </c>
      <c r="I5" s="111">
        <f t="shared" si="0"/>
        <v>118.14000000000001</v>
      </c>
      <c r="J5" s="76">
        <f t="shared" si="1"/>
        <v>193.14000000000001</v>
      </c>
      <c r="K5" s="76">
        <f t="shared" si="2"/>
        <v>652.715</v>
      </c>
      <c r="L5" s="78">
        <v>2</v>
      </c>
    </row>
    <row r="6" spans="1:12" ht="12.75">
      <c r="A6" s="100">
        <v>59</v>
      </c>
      <c r="B6" s="261" t="s">
        <v>214</v>
      </c>
      <c r="C6" s="261" t="s">
        <v>213</v>
      </c>
      <c r="D6" s="261" t="s">
        <v>24</v>
      </c>
      <c r="E6" s="106" t="s">
        <v>25</v>
      </c>
      <c r="F6" s="76">
        <f>SUM(Damen!N18)</f>
        <v>451.125</v>
      </c>
      <c r="G6" s="74">
        <f>SUM(Damen!P18)</f>
        <v>75</v>
      </c>
      <c r="H6" s="111">
        <f>SUM(Damen!Q18)</f>
        <v>74.69</v>
      </c>
      <c r="I6" s="111">
        <f t="shared" si="0"/>
        <v>112.035</v>
      </c>
      <c r="J6" s="76">
        <f t="shared" si="1"/>
        <v>187.035</v>
      </c>
      <c r="K6" s="76">
        <f t="shared" si="2"/>
        <v>638.16</v>
      </c>
      <c r="L6" s="78">
        <v>3</v>
      </c>
    </row>
    <row r="7" spans="1:12" ht="12.75">
      <c r="A7" s="99">
        <v>52</v>
      </c>
      <c r="B7" s="266" t="s">
        <v>32</v>
      </c>
      <c r="C7" s="265" t="s">
        <v>33</v>
      </c>
      <c r="D7" s="265" t="s">
        <v>136</v>
      </c>
      <c r="E7" s="99" t="s">
        <v>25</v>
      </c>
      <c r="F7" s="76">
        <f>SUM(Damen!N11)</f>
        <v>427.945</v>
      </c>
      <c r="G7" s="74">
        <f>SUM(Damen!P11)</f>
        <v>75</v>
      </c>
      <c r="H7" s="111">
        <f>SUM(Damen!Q11)</f>
        <v>85.65</v>
      </c>
      <c r="I7" s="111">
        <f t="shared" si="0"/>
        <v>128.47500000000002</v>
      </c>
      <c r="J7" s="76">
        <f t="shared" si="1"/>
        <v>203.47500000000002</v>
      </c>
      <c r="K7" s="76">
        <f t="shared" si="2"/>
        <v>631.4200000000001</v>
      </c>
      <c r="L7" s="78">
        <v>4</v>
      </c>
    </row>
    <row r="8" spans="1:12" ht="12.75">
      <c r="A8" s="99">
        <v>62</v>
      </c>
      <c r="B8" s="266" t="s">
        <v>26</v>
      </c>
      <c r="C8" s="265" t="s">
        <v>27</v>
      </c>
      <c r="D8" s="265" t="s">
        <v>28</v>
      </c>
      <c r="E8" s="99" t="s">
        <v>36</v>
      </c>
      <c r="F8" s="76">
        <f>SUM(Damen!N7)</f>
        <v>435.78499999999997</v>
      </c>
      <c r="G8" s="74">
        <f>SUM(Damen!P7)</f>
        <v>50</v>
      </c>
      <c r="H8" s="111">
        <f>SUM(Damen!Q7)</f>
        <v>68.8</v>
      </c>
      <c r="I8" s="111">
        <f t="shared" si="0"/>
        <v>103.19999999999999</v>
      </c>
      <c r="J8" s="76">
        <f t="shared" si="1"/>
        <v>153.2</v>
      </c>
      <c r="K8" s="76">
        <f t="shared" si="2"/>
        <v>588.9849999999999</v>
      </c>
      <c r="L8" s="78">
        <v>5</v>
      </c>
    </row>
    <row r="9" spans="1:12" ht="12.75">
      <c r="A9" s="100">
        <v>65</v>
      </c>
      <c r="B9" s="266" t="s">
        <v>30</v>
      </c>
      <c r="C9" s="265" t="s">
        <v>31</v>
      </c>
      <c r="D9" s="265" t="s">
        <v>24</v>
      </c>
      <c r="E9" s="99" t="s">
        <v>25</v>
      </c>
      <c r="F9" s="76">
        <f>SUM(Damen!N17)</f>
        <v>407.21</v>
      </c>
      <c r="G9" s="74">
        <f>SUM(Damen!P17)</f>
        <v>65</v>
      </c>
      <c r="H9" s="111">
        <f>SUM(Damen!Q17)</f>
        <v>76.93</v>
      </c>
      <c r="I9" s="111">
        <f t="shared" si="0"/>
        <v>115.39500000000001</v>
      </c>
      <c r="J9" s="76">
        <f t="shared" si="1"/>
        <v>180.395</v>
      </c>
      <c r="K9" s="76">
        <f t="shared" si="2"/>
        <v>587.605</v>
      </c>
      <c r="L9" s="78">
        <v>6</v>
      </c>
    </row>
    <row r="10" spans="1:12" ht="12.75">
      <c r="A10" s="99">
        <v>63</v>
      </c>
      <c r="B10" s="266" t="s">
        <v>34</v>
      </c>
      <c r="C10" s="265" t="s">
        <v>35</v>
      </c>
      <c r="D10" s="265" t="s">
        <v>24</v>
      </c>
      <c r="E10" s="99" t="s">
        <v>25</v>
      </c>
      <c r="F10" s="76">
        <f>SUM(Damen!N15)</f>
        <v>396.62</v>
      </c>
      <c r="G10" s="74">
        <f>SUM(Damen!P15)</f>
        <v>55</v>
      </c>
      <c r="H10" s="111">
        <f>SUM(Damen!Q15)</f>
        <v>75.74</v>
      </c>
      <c r="I10" s="111">
        <f t="shared" si="0"/>
        <v>113.60999999999999</v>
      </c>
      <c r="J10" s="76">
        <f t="shared" si="1"/>
        <v>168.60999999999999</v>
      </c>
      <c r="K10" s="76">
        <f t="shared" si="2"/>
        <v>565.23</v>
      </c>
      <c r="L10" s="78">
        <v>7</v>
      </c>
    </row>
    <row r="11" spans="1:12" ht="12.75">
      <c r="A11" s="99">
        <v>56</v>
      </c>
      <c r="B11" s="261" t="s">
        <v>149</v>
      </c>
      <c r="C11" s="261" t="s">
        <v>150</v>
      </c>
      <c r="D11" s="261" t="s">
        <v>125</v>
      </c>
      <c r="E11" s="108" t="s">
        <v>25</v>
      </c>
      <c r="F11" s="76">
        <f>SUM(Damen!N14)</f>
        <v>392.245</v>
      </c>
      <c r="G11" s="74">
        <f>SUM(Damen!P14)</f>
        <v>75</v>
      </c>
      <c r="H11" s="111">
        <f>SUM(Damen!Q14)</f>
        <v>61.07</v>
      </c>
      <c r="I11" s="111">
        <f t="shared" si="0"/>
        <v>91.605</v>
      </c>
      <c r="J11" s="76">
        <f t="shared" si="1"/>
        <v>166.60500000000002</v>
      </c>
      <c r="K11" s="76">
        <f t="shared" si="2"/>
        <v>558.85</v>
      </c>
      <c r="L11" s="78">
        <v>8</v>
      </c>
    </row>
    <row r="12" spans="1:12" ht="12.75">
      <c r="A12" s="100">
        <v>68</v>
      </c>
      <c r="B12" s="261" t="s">
        <v>133</v>
      </c>
      <c r="C12" s="261" t="s">
        <v>134</v>
      </c>
      <c r="D12" s="261" t="s">
        <v>42</v>
      </c>
      <c r="E12" s="108" t="s">
        <v>25</v>
      </c>
      <c r="F12" s="76">
        <f>SUM(Damen!N19)</f>
        <v>355.49</v>
      </c>
      <c r="G12" s="74">
        <f>SUM(Damen!P19)</f>
        <v>50</v>
      </c>
      <c r="H12" s="111">
        <f>SUM(Damen!Q19)</f>
        <v>66.56</v>
      </c>
      <c r="I12" s="111">
        <f t="shared" si="0"/>
        <v>99.84</v>
      </c>
      <c r="J12" s="76">
        <f t="shared" si="1"/>
        <v>149.84</v>
      </c>
      <c r="K12" s="76">
        <f t="shared" si="2"/>
        <v>505.33000000000004</v>
      </c>
      <c r="L12" s="78">
        <v>9</v>
      </c>
    </row>
    <row r="13" spans="1:12" ht="12.75">
      <c r="A13" s="100">
        <v>53</v>
      </c>
      <c r="B13" s="265" t="s">
        <v>37</v>
      </c>
      <c r="C13" s="265" t="s">
        <v>38</v>
      </c>
      <c r="D13" s="265" t="s">
        <v>39</v>
      </c>
      <c r="E13" s="99" t="s">
        <v>25</v>
      </c>
      <c r="F13" s="76">
        <f>SUM(Damen!N12)</f>
        <v>451.44</v>
      </c>
      <c r="G13" s="74">
        <f>SUM(Damen!P12)</f>
        <v>25</v>
      </c>
      <c r="H13" s="111">
        <f>SUM(Damen!Q12)</f>
        <v>0</v>
      </c>
      <c r="I13" s="111">
        <f t="shared" si="0"/>
        <v>0</v>
      </c>
      <c r="J13" s="76">
        <f t="shared" si="1"/>
        <v>25</v>
      </c>
      <c r="K13" s="76">
        <f t="shared" si="2"/>
        <v>476.44</v>
      </c>
      <c r="L13" s="78">
        <v>10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&amp;L3. Qualifikation&amp;CIngelheim&amp;R17.06.2006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Test-Tabelle für Wettkämpfe</dc:title>
  <dc:subject>Casting</dc:subject>
  <dc:creator>123</dc:creator>
  <cp:keywords/>
  <dc:description>Tabelle noch unvollständig - weitere Disziplinen, weitere Mehrkämpfe usw. fehlen</dc:description>
  <cp:lastModifiedBy>Wagner</cp:lastModifiedBy>
  <cp:lastPrinted>2006-06-17T16:51:27Z</cp:lastPrinted>
  <dcterms:created xsi:type="dcterms:W3CDTF">2003-06-16T10:12:18Z</dcterms:created>
  <dcterms:modified xsi:type="dcterms:W3CDTF">2006-06-18T15:39:44Z</dcterms:modified>
  <cp:category/>
  <cp:version/>
  <cp:contentType/>
  <cp:contentStatus/>
</cp:coreProperties>
</file>