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5520" tabRatio="25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'Tabelle1'!$A$1:$AA$24</definedName>
  </definedNames>
  <calcPr fullCalcOnLoad="1"/>
</workbook>
</file>

<file path=xl/sharedStrings.xml><?xml version="1.0" encoding="utf-8"?>
<sst xmlns="http://schemas.openxmlformats.org/spreadsheetml/2006/main" count="85" uniqueCount="53">
  <si>
    <t>Name</t>
  </si>
  <si>
    <t>Verein</t>
  </si>
  <si>
    <t>D1</t>
  </si>
  <si>
    <t>D2</t>
  </si>
  <si>
    <t>w.W.</t>
  </si>
  <si>
    <t>D3</t>
  </si>
  <si>
    <t>D4</t>
  </si>
  <si>
    <t>D5</t>
  </si>
  <si>
    <t>D6</t>
  </si>
  <si>
    <t>D7</t>
  </si>
  <si>
    <t>D9</t>
  </si>
  <si>
    <t>D8</t>
  </si>
  <si>
    <t>3-Kampf</t>
  </si>
  <si>
    <t>5-Kampf</t>
  </si>
  <si>
    <t>7-Kampf</t>
  </si>
  <si>
    <t>9-Kampf</t>
  </si>
  <si>
    <t>Klasse</t>
  </si>
  <si>
    <t>LM</t>
  </si>
  <si>
    <t>K-husen</t>
  </si>
  <si>
    <t>Ulf Groth</t>
  </si>
  <si>
    <t>Bremerhaven</t>
  </si>
  <si>
    <t>Wolfgang Schmidt</t>
  </si>
  <si>
    <t>ABS</t>
  </si>
  <si>
    <t>Volker Musial</t>
  </si>
  <si>
    <t>Jürgen Töllner</t>
  </si>
  <si>
    <t>Birgit Groth</t>
  </si>
  <si>
    <t>LD</t>
  </si>
  <si>
    <t>Rostock</t>
  </si>
  <si>
    <t>AJM</t>
  </si>
  <si>
    <t>Nadine Horx</t>
  </si>
  <si>
    <t>Bente Rönne</t>
  </si>
  <si>
    <t>CJW</t>
  </si>
  <si>
    <t>Bastian Heiden</t>
  </si>
  <si>
    <t>BJM</t>
  </si>
  <si>
    <t>Jan Neumann</t>
  </si>
  <si>
    <t>Norman Kamrath</t>
  </si>
  <si>
    <t>Kellinghusener Vereinscastingturnier 2006 am 30.09.06</t>
  </si>
  <si>
    <t>AJW</t>
  </si>
  <si>
    <t>CJM</t>
  </si>
  <si>
    <t>Heinz Maire-Hensge</t>
  </si>
  <si>
    <t>Malte Krieger</t>
  </si>
  <si>
    <t>MTV Schwabstedt</t>
  </si>
  <si>
    <t>LV Hamburg</t>
  </si>
  <si>
    <t>Klaus Rieckmann</t>
  </si>
  <si>
    <t>Alissa Lembke</t>
  </si>
  <si>
    <t>Richard Gotthardt</t>
  </si>
  <si>
    <t>SAV Hamburg</t>
  </si>
  <si>
    <t>Paavo Hilber</t>
  </si>
  <si>
    <t>Timo Lechelt</t>
  </si>
  <si>
    <t>Niels Kröger</t>
  </si>
  <si>
    <t>2.w.W.</t>
  </si>
  <si>
    <t>2.w.W</t>
  </si>
  <si>
    <t>Esther Maire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</si>
</sst>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Dashed"/>
    </border>
    <border>
      <left style="medium"/>
      <right style="medium"/>
      <top style="thin"/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"/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thin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 style="mediumDashed"/>
    </border>
    <border>
      <left style="medium"/>
      <right style="medium"/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Dash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Dashed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Dashed"/>
    </border>
    <border>
      <left style="medium"/>
      <right style="medium"/>
      <top style="mediumDashed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>
        <color indexed="63"/>
      </left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"/>
      <right style="hair"/>
      <top style="mediumDashed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Dashed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>
        <color indexed="63"/>
      </top>
      <bottom style="mediumDashed"/>
    </border>
    <border>
      <left style="medium"/>
      <right style="hair"/>
      <top style="mediumDashed"/>
      <bottom style="hair"/>
    </border>
    <border>
      <left style="medium"/>
      <right style="hair"/>
      <top>
        <color indexed="63"/>
      </top>
      <bottom style="mediumDashed"/>
    </border>
    <border>
      <left>
        <color indexed="63"/>
      </left>
      <right style="hair"/>
      <top style="mediumDashed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Dashed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Dashed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Dashed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Dashed"/>
    </border>
    <border>
      <left style="medium"/>
      <right>
        <color indexed="63"/>
      </right>
      <top style="mediumDashed"/>
      <bottom style="thin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0" fillId="0" borderId="18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5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2" fontId="0" fillId="0" borderId="15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0" borderId="27" xfId="0" applyNumberFormat="1" applyBorder="1" applyAlignment="1">
      <alignment/>
    </xf>
    <xf numFmtId="2" fontId="0" fillId="2" borderId="27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4" xfId="0" applyNumberFormat="1" applyBorder="1" applyAlignment="1" applyProtection="1">
      <alignment/>
      <protection/>
    </xf>
    <xf numFmtId="2" fontId="0" fillId="0" borderId="34" xfId="0" applyNumberForma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0" fillId="0" borderId="37" xfId="0" applyNumberFormat="1" applyBorder="1" applyAlignment="1">
      <alignment/>
    </xf>
    <xf numFmtId="2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2" fontId="0" fillId="2" borderId="42" xfId="0" applyNumberFormat="1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" fontId="0" fillId="0" borderId="45" xfId="0" applyNumberFormat="1" applyBorder="1" applyAlignment="1" applyProtection="1">
      <alignment/>
      <protection/>
    </xf>
    <xf numFmtId="2" fontId="0" fillId="0" borderId="46" xfId="0" applyNumberFormat="1" applyBorder="1" applyAlignment="1" applyProtection="1">
      <alignment/>
      <protection locked="0"/>
    </xf>
    <xf numFmtId="2" fontId="0" fillId="0" borderId="49" xfId="0" applyNumberFormat="1" applyBorder="1" applyAlignment="1" applyProtection="1">
      <alignment/>
      <protection locked="0"/>
    </xf>
    <xf numFmtId="2" fontId="0" fillId="0" borderId="42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49" xfId="0" applyNumberFormat="1" applyFill="1" applyBorder="1" applyAlignment="1">
      <alignment/>
    </xf>
    <xf numFmtId="0" fontId="0" fillId="0" borderId="44" xfId="0" applyNumberFormat="1" applyBorder="1" applyAlignment="1">
      <alignment/>
    </xf>
    <xf numFmtId="2" fontId="0" fillId="2" borderId="51" xfId="0" applyNumberFormat="1" applyFill="1" applyBorder="1" applyAlignment="1">
      <alignment/>
    </xf>
    <xf numFmtId="2" fontId="0" fillId="0" borderId="51" xfId="0" applyNumberFormat="1" applyBorder="1" applyAlignment="1">
      <alignment/>
    </xf>
    <xf numFmtId="2" fontId="0" fillId="2" borderId="52" xfId="0" applyNumberFormat="1" applyFill="1" applyBorder="1" applyAlignment="1">
      <alignment/>
    </xf>
    <xf numFmtId="2" fontId="0" fillId="2" borderId="53" xfId="0" applyNumberFormat="1" applyFill="1" applyBorder="1" applyAlignment="1">
      <alignment/>
    </xf>
    <xf numFmtId="2" fontId="0" fillId="2" borderId="54" xfId="0" applyNumberForma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2" borderId="55" xfId="0" applyNumberFormat="1" applyFill="1" applyBorder="1" applyAlignment="1">
      <alignment/>
    </xf>
    <xf numFmtId="2" fontId="0" fillId="2" borderId="56" xfId="0" applyNumberFormat="1" applyFill="1" applyBorder="1" applyAlignment="1">
      <alignment/>
    </xf>
    <xf numFmtId="2" fontId="0" fillId="2" borderId="57" xfId="0" applyNumberFormat="1" applyFill="1" applyBorder="1" applyAlignment="1">
      <alignment/>
    </xf>
    <xf numFmtId="2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2" fontId="0" fillId="2" borderId="65" xfId="0" applyNumberFormat="1" applyFill="1" applyBorder="1" applyAlignment="1">
      <alignment/>
    </xf>
    <xf numFmtId="2" fontId="0" fillId="2" borderId="66" xfId="0" applyNumberFormat="1" applyFill="1" applyBorder="1" applyAlignment="1">
      <alignment/>
    </xf>
    <xf numFmtId="2" fontId="0" fillId="2" borderId="67" xfId="0" applyNumberFormat="1" applyFill="1" applyBorder="1" applyAlignment="1">
      <alignment/>
    </xf>
    <xf numFmtId="2" fontId="0" fillId="2" borderId="68" xfId="0" applyNumberFormat="1" applyFill="1" applyBorder="1" applyAlignment="1">
      <alignment/>
    </xf>
    <xf numFmtId="2" fontId="0" fillId="2" borderId="69" xfId="0" applyNumberFormat="1" applyFill="1" applyBorder="1" applyAlignment="1" applyProtection="1">
      <alignment/>
      <protection locked="0"/>
    </xf>
    <xf numFmtId="2" fontId="0" fillId="2" borderId="70" xfId="0" applyNumberFormat="1" applyFill="1" applyBorder="1" applyAlignment="1" applyProtection="1">
      <alignment/>
      <protection locked="0"/>
    </xf>
    <xf numFmtId="2" fontId="0" fillId="2" borderId="71" xfId="0" applyNumberFormat="1" applyFill="1" applyBorder="1" applyAlignment="1" applyProtection="1">
      <alignment/>
      <protection locked="0"/>
    </xf>
    <xf numFmtId="2" fontId="0" fillId="2" borderId="56" xfId="0" applyNumberFormat="1" applyFill="1" applyBorder="1" applyAlignment="1" applyProtection="1">
      <alignment/>
      <protection locked="0"/>
    </xf>
    <xf numFmtId="2" fontId="0" fillId="2" borderId="72" xfId="0" applyNumberFormat="1" applyFill="1" applyBorder="1" applyAlignment="1" applyProtection="1">
      <alignment/>
      <protection locked="0"/>
    </xf>
    <xf numFmtId="2" fontId="0" fillId="2" borderId="71" xfId="0" applyNumberFormat="1" applyFill="1" applyBorder="1" applyAlignment="1" applyProtection="1">
      <alignment/>
      <protection/>
    </xf>
    <xf numFmtId="2" fontId="0" fillId="2" borderId="56" xfId="0" applyNumberFormat="1" applyFill="1" applyBorder="1" applyAlignment="1" applyProtection="1">
      <alignment/>
      <protection/>
    </xf>
    <xf numFmtId="2" fontId="0" fillId="2" borderId="72" xfId="0" applyNumberFormat="1" applyFill="1" applyBorder="1" applyAlignment="1" applyProtection="1">
      <alignment/>
      <protection/>
    </xf>
    <xf numFmtId="0" fontId="0" fillId="2" borderId="73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74" xfId="0" applyFill="1" applyBorder="1" applyAlignment="1">
      <alignment/>
    </xf>
    <xf numFmtId="2" fontId="0" fillId="0" borderId="75" xfId="0" applyNumberFormat="1" applyBorder="1" applyAlignment="1" applyProtection="1">
      <alignment/>
      <protection locked="0"/>
    </xf>
    <xf numFmtId="2" fontId="0" fillId="0" borderId="75" xfId="0" applyNumberFormat="1" applyBorder="1" applyAlignment="1" applyProtection="1">
      <alignment/>
      <protection/>
    </xf>
    <xf numFmtId="0" fontId="0" fillId="0" borderId="65" xfId="0" applyBorder="1" applyAlignment="1">
      <alignment/>
    </xf>
    <xf numFmtId="2" fontId="0" fillId="3" borderId="58" xfId="0" applyNumberFormat="1" applyFill="1" applyBorder="1" applyAlignment="1">
      <alignment/>
    </xf>
    <xf numFmtId="2" fontId="0" fillId="0" borderId="68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2" fontId="0" fillId="0" borderId="76" xfId="0" applyNumberFormat="1" applyBorder="1" applyAlignment="1">
      <alignment/>
    </xf>
    <xf numFmtId="2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2" fontId="0" fillId="0" borderId="78" xfId="0" applyNumberFormat="1" applyBorder="1" applyAlignment="1">
      <alignment/>
    </xf>
    <xf numFmtId="2" fontId="0" fillId="0" borderId="79" xfId="0" applyNumberFormat="1" applyBorder="1" applyAlignment="1">
      <alignment/>
    </xf>
    <xf numFmtId="2" fontId="0" fillId="0" borderId="80" xfId="0" applyNumberFormat="1" applyBorder="1" applyAlignment="1">
      <alignment/>
    </xf>
    <xf numFmtId="2" fontId="0" fillId="2" borderId="81" xfId="0" applyNumberFormat="1" applyFill="1" applyBorder="1" applyAlignment="1">
      <alignment/>
    </xf>
    <xf numFmtId="2" fontId="0" fillId="0" borderId="82" xfId="0" applyNumberFormat="1" applyBorder="1" applyAlignment="1">
      <alignment/>
    </xf>
    <xf numFmtId="2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2" fontId="0" fillId="0" borderId="84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2" fontId="0" fillId="0" borderId="85" xfId="0" applyNumberFormat="1" applyBorder="1" applyAlignment="1">
      <alignment/>
    </xf>
    <xf numFmtId="2" fontId="0" fillId="0" borderId="86" xfId="0" applyNumberFormat="1" applyBorder="1" applyAlignment="1">
      <alignment/>
    </xf>
    <xf numFmtId="2" fontId="0" fillId="0" borderId="87" xfId="0" applyNumberFormat="1" applyBorder="1" applyAlignment="1">
      <alignment/>
    </xf>
    <xf numFmtId="2" fontId="0" fillId="3" borderId="88" xfId="0" applyNumberFormat="1" applyFill="1" applyBorder="1" applyAlignment="1">
      <alignment/>
    </xf>
    <xf numFmtId="0" fontId="0" fillId="0" borderId="89" xfId="0" applyBorder="1" applyAlignment="1">
      <alignment/>
    </xf>
    <xf numFmtId="2" fontId="0" fillId="0" borderId="90" xfId="0" applyNumberFormat="1" applyBorder="1" applyAlignment="1">
      <alignment/>
    </xf>
    <xf numFmtId="2" fontId="0" fillId="4" borderId="27" xfId="0" applyNumberFormat="1" applyFill="1" applyBorder="1" applyAlignment="1">
      <alignment/>
    </xf>
    <xf numFmtId="2" fontId="0" fillId="4" borderId="19" xfId="0" applyNumberFormat="1" applyFill="1" applyBorder="1" applyAlignment="1">
      <alignment/>
    </xf>
    <xf numFmtId="2" fontId="0" fillId="4" borderId="14" xfId="0" applyNumberFormat="1" applyFill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0" fillId="0" borderId="52" xfId="0" applyNumberFormat="1" applyBorder="1" applyAlignment="1" applyProtection="1">
      <alignment/>
      <protection locked="0"/>
    </xf>
    <xf numFmtId="2" fontId="0" fillId="0" borderId="78" xfId="0" applyNumberFormat="1" applyBorder="1" applyAlignment="1" applyProtection="1">
      <alignment/>
      <protection locked="0"/>
    </xf>
    <xf numFmtId="2" fontId="0" fillId="0" borderId="80" xfId="0" applyNumberFormat="1" applyBorder="1" applyAlignment="1" applyProtection="1">
      <alignment/>
      <protection locked="0"/>
    </xf>
    <xf numFmtId="2" fontId="0" fillId="0" borderId="55" xfId="0" applyNumberFormat="1" applyBorder="1" applyAlignment="1" applyProtection="1">
      <alignment/>
      <protection locked="0"/>
    </xf>
    <xf numFmtId="2" fontId="0" fillId="0" borderId="51" xfId="0" applyNumberFormat="1" applyBorder="1" applyAlignment="1" applyProtection="1">
      <alignment/>
      <protection locked="0"/>
    </xf>
    <xf numFmtId="2" fontId="0" fillId="0" borderId="53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2" fontId="0" fillId="0" borderId="84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X29" sqref="Y7"/>
      <selection pane="bottomRight" activeCell="B2" sqref="B2"/>
    </sheetView>
  </sheetViews>
  <sheetFormatPr defaultColWidth="11.421875" defaultRowHeight="12.75"/>
  <cols>
    <col min="1" max="1" width="18.28125" style="0" customWidth="1"/>
    <col min="2" max="2" width="16.140625" style="0" customWidth="1"/>
    <col min="3" max="3" width="6.140625" style="0" customWidth="1"/>
    <col min="4" max="4" width="4.421875" style="0" customWidth="1"/>
    <col min="5" max="5" width="6.57421875" style="0" customWidth="1"/>
    <col min="6" max="6" width="6.421875" style="0" customWidth="1"/>
    <col min="7" max="7" width="6.7109375" style="0" customWidth="1"/>
    <col min="8" max="8" width="5.28125" style="0" customWidth="1"/>
    <col min="9" max="9" width="4.7109375" style="0" customWidth="1"/>
    <col min="10" max="10" width="6.28125" style="0" customWidth="1"/>
    <col min="11" max="11" width="7.57421875" style="0" customWidth="1"/>
    <col min="12" max="15" width="6.7109375" style="0" customWidth="1"/>
    <col min="16" max="16" width="7.57421875" style="0" customWidth="1"/>
    <col min="17" max="17" width="0.13671875" style="0" hidden="1" customWidth="1"/>
    <col min="18" max="18" width="6.7109375" style="0" hidden="1" customWidth="1"/>
    <col min="19" max="19" width="0.13671875" style="0" hidden="1" customWidth="1"/>
    <col min="20" max="20" width="8.421875" style="0" customWidth="1"/>
    <col min="21" max="21" width="8.7109375" style="0" customWidth="1"/>
    <col min="22" max="22" width="9.28125" style="0" customWidth="1"/>
    <col min="23" max="23" width="8.7109375" style="0" hidden="1" customWidth="1"/>
    <col min="24" max="24" width="6.28125" style="0" customWidth="1"/>
    <col min="25" max="25" width="7.00390625" style="161" customWidth="1"/>
    <col min="26" max="26" width="6.7109375" style="0" customWidth="1"/>
    <col min="27" max="27" width="8.421875" style="0" customWidth="1"/>
  </cols>
  <sheetData>
    <row r="1" spans="1:23" ht="26.25">
      <c r="A1" s="172" t="s">
        <v>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ht="21.75" customHeight="1" thickBot="1">
      <c r="Z2" s="45"/>
    </row>
    <row r="3" spans="1:27" ht="14.25" thickBot="1" thickTop="1">
      <c r="A3" s="29" t="s">
        <v>0</v>
      </c>
      <c r="B3" s="29" t="s">
        <v>1</v>
      </c>
      <c r="C3" s="29" t="s">
        <v>16</v>
      </c>
      <c r="D3" s="34" t="s">
        <v>2</v>
      </c>
      <c r="E3" s="37" t="s">
        <v>3</v>
      </c>
      <c r="F3" s="30" t="s">
        <v>4</v>
      </c>
      <c r="G3" s="36" t="s">
        <v>50</v>
      </c>
      <c r="H3" s="34" t="s">
        <v>5</v>
      </c>
      <c r="I3" s="34" t="s">
        <v>6</v>
      </c>
      <c r="J3" s="30" t="s">
        <v>7</v>
      </c>
      <c r="K3" s="29" t="s">
        <v>4</v>
      </c>
      <c r="L3" s="34" t="s">
        <v>8</v>
      </c>
      <c r="M3" s="30" t="s">
        <v>4</v>
      </c>
      <c r="N3" s="29" t="s">
        <v>51</v>
      </c>
      <c r="O3" s="30" t="s">
        <v>9</v>
      </c>
      <c r="P3" s="33" t="s">
        <v>4</v>
      </c>
      <c r="Q3" s="31" t="s">
        <v>11</v>
      </c>
      <c r="R3" s="32" t="s">
        <v>4</v>
      </c>
      <c r="S3" s="34" t="s">
        <v>10</v>
      </c>
      <c r="T3" s="29" t="s">
        <v>12</v>
      </c>
      <c r="U3" s="30" t="s">
        <v>13</v>
      </c>
      <c r="V3" s="29" t="s">
        <v>14</v>
      </c>
      <c r="W3" s="1" t="s">
        <v>15</v>
      </c>
      <c r="X3" s="34" t="s">
        <v>11</v>
      </c>
      <c r="Y3" s="162" t="s">
        <v>10</v>
      </c>
      <c r="Z3" s="29" t="s">
        <v>4</v>
      </c>
      <c r="AA3" s="29" t="s">
        <v>15</v>
      </c>
    </row>
    <row r="4" spans="1:27" ht="13.5" thickBot="1">
      <c r="A4" s="25"/>
      <c r="B4" s="4"/>
      <c r="C4" s="26"/>
      <c r="D4" s="2"/>
      <c r="E4" s="25"/>
      <c r="F4" s="25"/>
      <c r="G4" s="4"/>
      <c r="H4" s="26"/>
      <c r="I4" s="2"/>
      <c r="J4" s="38"/>
      <c r="K4" s="39"/>
      <c r="L4" s="40"/>
      <c r="M4" s="41"/>
      <c r="N4" s="39"/>
      <c r="O4" s="41"/>
      <c r="P4" s="42"/>
      <c r="Q4" s="27"/>
      <c r="R4" s="27"/>
      <c r="S4" s="28"/>
      <c r="T4" s="4"/>
      <c r="U4" s="2"/>
      <c r="V4" s="4"/>
      <c r="X4" s="138"/>
      <c r="Y4" s="54"/>
      <c r="Z4" s="55"/>
      <c r="AA4" s="55"/>
    </row>
    <row r="5" spans="1:27" ht="12" customHeight="1">
      <c r="A5" s="17" t="s">
        <v>24</v>
      </c>
      <c r="B5" s="5" t="s">
        <v>41</v>
      </c>
      <c r="C5" s="15" t="s">
        <v>22</v>
      </c>
      <c r="D5" s="3">
        <v>90</v>
      </c>
      <c r="E5" s="43">
        <f>SUM(F5,G5)</f>
        <v>107.30000000000001</v>
      </c>
      <c r="F5" s="47">
        <v>55.2</v>
      </c>
      <c r="G5" s="48">
        <v>52.1</v>
      </c>
      <c r="H5" s="15">
        <v>96</v>
      </c>
      <c r="I5" s="3">
        <v>85</v>
      </c>
      <c r="J5" s="18">
        <f aca="true" t="shared" si="0" ref="J5:J23">PRODUCT(K5,1.5)</f>
        <v>98.85000000000001</v>
      </c>
      <c r="K5" s="24">
        <v>65.9</v>
      </c>
      <c r="L5" s="22">
        <f>SUM(M5,N5)</f>
        <v>132.39999999999998</v>
      </c>
      <c r="M5" s="21">
        <v>67.8</v>
      </c>
      <c r="N5" s="24">
        <v>64.6</v>
      </c>
      <c r="O5" s="21">
        <f>PRODUCT(P5*1.5)</f>
        <v>153.45</v>
      </c>
      <c r="P5" s="23">
        <v>102.3</v>
      </c>
      <c r="Q5" s="7"/>
      <c r="R5" s="8"/>
      <c r="S5" s="19"/>
      <c r="T5" s="24">
        <f aca="true" t="shared" si="1" ref="T5:T23">SUM(H5:J5)</f>
        <v>279.85</v>
      </c>
      <c r="U5" s="21">
        <f>SUM(D5,E5,H5,I5,J5)</f>
        <v>477.15000000000003</v>
      </c>
      <c r="V5" s="91">
        <f>SUM(U5,L5,O5)</f>
        <v>763</v>
      </c>
      <c r="W5" s="35">
        <f>IF(Q5+S5&gt;0,N5+P5+Q5+S5+U5,"")</f>
      </c>
      <c r="X5" s="137"/>
      <c r="Y5" s="163"/>
      <c r="Z5" s="102"/>
      <c r="AA5" s="139"/>
    </row>
    <row r="6" spans="1:27" ht="13.5" thickBot="1">
      <c r="A6" s="17" t="s">
        <v>43</v>
      </c>
      <c r="B6" s="5" t="s">
        <v>42</v>
      </c>
      <c r="C6" s="15" t="s">
        <v>22</v>
      </c>
      <c r="D6" s="3">
        <v>95</v>
      </c>
      <c r="E6" s="43">
        <f>SUM(F6,G6)</f>
        <v>101.7</v>
      </c>
      <c r="F6" s="47">
        <v>51.45</v>
      </c>
      <c r="G6" s="48">
        <v>50.25</v>
      </c>
      <c r="H6" s="15">
        <v>88</v>
      </c>
      <c r="I6" s="3">
        <v>75</v>
      </c>
      <c r="J6" s="18">
        <f t="shared" si="0"/>
        <v>81.525</v>
      </c>
      <c r="K6" s="24">
        <v>54.35</v>
      </c>
      <c r="L6" s="22">
        <f>SUM(M6,N6)</f>
        <v>129.39999999999998</v>
      </c>
      <c r="M6" s="21">
        <v>65.1</v>
      </c>
      <c r="N6" s="24">
        <v>64.3</v>
      </c>
      <c r="O6" s="21">
        <f>PRODUCT(P6*1.5)</f>
        <v>134.13</v>
      </c>
      <c r="P6" s="23">
        <v>89.42</v>
      </c>
      <c r="Q6" s="7"/>
      <c r="R6" s="8"/>
      <c r="S6" s="19"/>
      <c r="T6" s="24">
        <f t="shared" si="1"/>
        <v>244.525</v>
      </c>
      <c r="U6" s="21">
        <f>SUM(D6,E6,H6,I6,J6)</f>
        <v>441.225</v>
      </c>
      <c r="V6" s="91">
        <f>SUM(U6,L6,O6)</f>
        <v>704.755</v>
      </c>
      <c r="W6" s="35"/>
      <c r="X6" s="141"/>
      <c r="Y6" s="164"/>
      <c r="Z6" s="142"/>
      <c r="AA6" s="143"/>
    </row>
    <row r="7" spans="1:27" ht="13.5" thickBot="1">
      <c r="A7" s="17" t="s">
        <v>21</v>
      </c>
      <c r="B7" s="5" t="s">
        <v>20</v>
      </c>
      <c r="C7" s="15" t="s">
        <v>22</v>
      </c>
      <c r="D7" s="3">
        <v>90</v>
      </c>
      <c r="E7" s="43">
        <f>SUM(F7,G7)</f>
        <v>95.6</v>
      </c>
      <c r="F7" s="47">
        <v>48.3</v>
      </c>
      <c r="G7" s="48">
        <v>47.3</v>
      </c>
      <c r="H7" s="15">
        <v>86</v>
      </c>
      <c r="I7" s="3">
        <v>70</v>
      </c>
      <c r="J7" s="18">
        <f t="shared" si="0"/>
        <v>99.14999999999999</v>
      </c>
      <c r="K7" s="24">
        <v>66.1</v>
      </c>
      <c r="L7" s="22">
        <f>SUM(M7,N7)</f>
        <v>125.84</v>
      </c>
      <c r="M7" s="21">
        <v>63.2</v>
      </c>
      <c r="N7" s="24">
        <v>62.64</v>
      </c>
      <c r="O7" s="21">
        <f>PRODUCT(P7*1.5)</f>
        <v>135.45</v>
      </c>
      <c r="P7" s="23">
        <v>90.3</v>
      </c>
      <c r="Q7" s="7"/>
      <c r="R7" s="8"/>
      <c r="S7" s="19"/>
      <c r="T7" s="24">
        <f t="shared" si="1"/>
        <v>255.14999999999998</v>
      </c>
      <c r="U7" s="21">
        <f>SUM(D7,E7,H7,I7,J7)</f>
        <v>440.75</v>
      </c>
      <c r="V7" s="91">
        <f>SUM(U7,L7,O7)</f>
        <v>702.04</v>
      </c>
      <c r="W7" s="35">
        <f>IF(Q7+S7&gt;0,N7+P7+Q7+S7+U7,"")</f>
      </c>
      <c r="X7" s="46">
        <v>55</v>
      </c>
      <c r="Y7" s="171">
        <f>SUM(Z7*1.5)</f>
        <v>113.115</v>
      </c>
      <c r="Z7" s="24">
        <v>75.41</v>
      </c>
      <c r="AA7" s="158">
        <f>SUM(X7,Y7,V7)</f>
        <v>870.155</v>
      </c>
    </row>
    <row r="8" spans="1:27" ht="13.5" thickBot="1">
      <c r="A8" s="58" t="s">
        <v>23</v>
      </c>
      <c r="B8" s="59" t="s">
        <v>18</v>
      </c>
      <c r="C8" s="59" t="s">
        <v>22</v>
      </c>
      <c r="D8" s="61">
        <v>80</v>
      </c>
      <c r="E8" s="62">
        <f>SUM(F8,G8)</f>
        <v>80</v>
      </c>
      <c r="F8" s="63">
        <v>40.7</v>
      </c>
      <c r="G8" s="64">
        <v>39.3</v>
      </c>
      <c r="H8" s="65">
        <v>76</v>
      </c>
      <c r="I8" s="61">
        <v>75</v>
      </c>
      <c r="J8" s="66">
        <f t="shared" si="0"/>
        <v>86.625</v>
      </c>
      <c r="K8" s="67">
        <v>57.75</v>
      </c>
      <c r="L8" s="67">
        <f>SUM(M8,N8)</f>
        <v>99.65</v>
      </c>
      <c r="M8" s="68">
        <v>51.1</v>
      </c>
      <c r="N8" s="67">
        <v>48.55</v>
      </c>
      <c r="O8" s="68">
        <f>PRODUCT(P8*1.5)</f>
        <v>124.245</v>
      </c>
      <c r="P8" s="69">
        <v>82.83</v>
      </c>
      <c r="Q8" s="70"/>
      <c r="R8" s="71"/>
      <c r="S8" s="72"/>
      <c r="T8" s="67">
        <f t="shared" si="1"/>
        <v>237.625</v>
      </c>
      <c r="U8" s="66">
        <f>SUM(D8,E8,H8,I8,J8)</f>
        <v>397.625</v>
      </c>
      <c r="V8" s="92">
        <f>SUM(U8,L8,O8)</f>
        <v>621.52</v>
      </c>
      <c r="W8" s="73">
        <f>IF(Q8+S8&gt;0,N8+P8+Q8+S8+U8,"")</f>
      </c>
      <c r="X8" s="156"/>
      <c r="Y8" s="165"/>
      <c r="Z8" s="144"/>
      <c r="AA8" s="157"/>
    </row>
    <row r="9" spans="1:27" ht="12.75">
      <c r="A9" s="25" t="s">
        <v>44</v>
      </c>
      <c r="B9" s="4" t="s">
        <v>18</v>
      </c>
      <c r="C9" s="2" t="s">
        <v>31</v>
      </c>
      <c r="D9" s="125"/>
      <c r="E9" s="122"/>
      <c r="F9" s="119"/>
      <c r="G9" s="117"/>
      <c r="H9" s="26">
        <v>48</v>
      </c>
      <c r="I9" s="2">
        <v>45</v>
      </c>
      <c r="J9" s="38">
        <f t="shared" si="0"/>
        <v>66.94500000000001</v>
      </c>
      <c r="K9" s="106">
        <v>44.63</v>
      </c>
      <c r="L9" s="103"/>
      <c r="M9" s="98"/>
      <c r="N9" s="98"/>
      <c r="O9" s="98"/>
      <c r="P9" s="98"/>
      <c r="Q9" s="60"/>
      <c r="R9" s="27"/>
      <c r="S9" s="28"/>
      <c r="T9" s="131">
        <f t="shared" si="1"/>
        <v>159.945</v>
      </c>
      <c r="U9" s="103"/>
      <c r="V9" s="145"/>
      <c r="X9" s="137"/>
      <c r="Y9" s="166"/>
      <c r="Z9" s="133"/>
      <c r="AA9" s="146"/>
    </row>
    <row r="10" spans="1:27" ht="12.75">
      <c r="A10" s="17" t="s">
        <v>48</v>
      </c>
      <c r="B10" s="5" t="s">
        <v>18</v>
      </c>
      <c r="C10" s="3" t="s">
        <v>38</v>
      </c>
      <c r="D10" s="126"/>
      <c r="E10" s="123"/>
      <c r="F10" s="120"/>
      <c r="G10" s="118"/>
      <c r="H10" s="15">
        <v>18</v>
      </c>
      <c r="I10" s="3">
        <v>5</v>
      </c>
      <c r="J10" s="18">
        <f t="shared" si="0"/>
        <v>45.72</v>
      </c>
      <c r="K10" s="24">
        <v>30.48</v>
      </c>
      <c r="L10" s="104"/>
      <c r="M10" s="96"/>
      <c r="N10" s="96"/>
      <c r="O10" s="96"/>
      <c r="P10" s="96"/>
      <c r="Q10" s="57"/>
      <c r="R10" s="7"/>
      <c r="S10" s="9"/>
      <c r="T10" s="91">
        <f t="shared" si="1"/>
        <v>68.72</v>
      </c>
      <c r="U10" s="104"/>
      <c r="V10" s="96"/>
      <c r="X10" s="136"/>
      <c r="Y10" s="167"/>
      <c r="Z10" s="97"/>
      <c r="AA10" s="140"/>
    </row>
    <row r="11" spans="1:27" ht="13.5" thickBot="1">
      <c r="A11" s="59" t="s">
        <v>49</v>
      </c>
      <c r="B11" s="59" t="s">
        <v>18</v>
      </c>
      <c r="C11" s="61" t="s">
        <v>38</v>
      </c>
      <c r="D11" s="127"/>
      <c r="E11" s="124"/>
      <c r="F11" s="121"/>
      <c r="G11" s="76"/>
      <c r="H11" s="65">
        <v>4</v>
      </c>
      <c r="I11" s="61">
        <v>0</v>
      </c>
      <c r="J11" s="66">
        <f t="shared" si="0"/>
        <v>45.615</v>
      </c>
      <c r="K11" s="67">
        <v>30.41</v>
      </c>
      <c r="L11" s="116"/>
      <c r="M11" s="96"/>
      <c r="N11" s="96"/>
      <c r="O11" s="96"/>
      <c r="P11" s="96"/>
      <c r="Q11" s="77"/>
      <c r="R11" s="70"/>
      <c r="S11" s="78"/>
      <c r="T11" s="92">
        <f t="shared" si="1"/>
        <v>49.615</v>
      </c>
      <c r="U11" s="105"/>
      <c r="V11" s="96"/>
      <c r="W11" s="79"/>
      <c r="X11" s="136"/>
      <c r="Y11" s="167"/>
      <c r="Z11" s="97"/>
      <c r="AA11" s="140"/>
    </row>
    <row r="12" spans="1:27" ht="12.75">
      <c r="A12" s="25" t="s">
        <v>40</v>
      </c>
      <c r="B12" s="4" t="s">
        <v>41</v>
      </c>
      <c r="C12" s="26" t="s">
        <v>33</v>
      </c>
      <c r="D12" s="2">
        <v>75</v>
      </c>
      <c r="E12" s="51">
        <f>SUM(F12,G12)</f>
        <v>76.7</v>
      </c>
      <c r="F12" s="49">
        <v>39.2</v>
      </c>
      <c r="G12" s="50">
        <v>37.5</v>
      </c>
      <c r="H12" s="26">
        <v>94</v>
      </c>
      <c r="I12" s="2">
        <v>90</v>
      </c>
      <c r="J12" s="38">
        <f t="shared" si="0"/>
        <v>89.08500000000001</v>
      </c>
      <c r="K12" s="39">
        <v>59.39</v>
      </c>
      <c r="L12" s="103"/>
      <c r="M12" s="98"/>
      <c r="N12" s="98"/>
      <c r="O12" s="98"/>
      <c r="P12" s="98"/>
      <c r="Q12" s="60"/>
      <c r="R12" s="27"/>
      <c r="S12" s="28"/>
      <c r="T12" s="39">
        <f t="shared" si="1"/>
        <v>273.08500000000004</v>
      </c>
      <c r="U12" s="131">
        <f>SUM(D12,E12,H12,I12,J12)</f>
        <v>424.78499999999997</v>
      </c>
      <c r="V12" s="103"/>
      <c r="W12" s="2"/>
      <c r="X12" s="136"/>
      <c r="Y12" s="167"/>
      <c r="Z12" s="97"/>
      <c r="AA12" s="140"/>
    </row>
    <row r="13" spans="1:27" ht="13.5" thickBot="1">
      <c r="A13" s="58" t="s">
        <v>32</v>
      </c>
      <c r="B13" s="59" t="s">
        <v>18</v>
      </c>
      <c r="C13" s="59" t="s">
        <v>38</v>
      </c>
      <c r="D13" s="61">
        <v>45</v>
      </c>
      <c r="E13" s="62">
        <f>SUM(F13,G13)</f>
        <v>74.2</v>
      </c>
      <c r="F13" s="63">
        <v>37.6</v>
      </c>
      <c r="G13" s="64">
        <v>36.6</v>
      </c>
      <c r="H13" s="65">
        <v>82</v>
      </c>
      <c r="I13" s="61">
        <v>75</v>
      </c>
      <c r="J13" s="66">
        <f t="shared" si="0"/>
        <v>96</v>
      </c>
      <c r="K13" s="67">
        <v>64</v>
      </c>
      <c r="L13" s="104"/>
      <c r="M13" s="96"/>
      <c r="N13" s="96"/>
      <c r="O13" s="96"/>
      <c r="P13" s="96"/>
      <c r="Q13" s="77"/>
      <c r="R13" s="71"/>
      <c r="S13" s="72"/>
      <c r="T13" s="67">
        <f t="shared" si="1"/>
        <v>253</v>
      </c>
      <c r="U13" s="92">
        <f>SUM(D13,E13,H13,I13,J13)</f>
        <v>372.2</v>
      </c>
      <c r="V13" s="116"/>
      <c r="W13" s="95">
        <f>IF(Q13+S13&gt;0,N13+P13+Q13+S13+U13,"")</f>
      </c>
      <c r="X13" s="136"/>
      <c r="Y13" s="167"/>
      <c r="Z13" s="97"/>
      <c r="AA13" s="140"/>
    </row>
    <row r="14" spans="1:27" ht="13.5" thickBot="1">
      <c r="A14" s="81" t="s">
        <v>30</v>
      </c>
      <c r="B14" s="82" t="s">
        <v>18</v>
      </c>
      <c r="C14" s="83" t="s">
        <v>37</v>
      </c>
      <c r="D14" s="84">
        <v>75</v>
      </c>
      <c r="E14" s="85">
        <f>SUM(F14,G14)</f>
        <v>63.57</v>
      </c>
      <c r="F14" s="86">
        <v>32.22</v>
      </c>
      <c r="G14" s="87">
        <v>31.35</v>
      </c>
      <c r="H14" s="65">
        <v>88</v>
      </c>
      <c r="I14" s="61">
        <v>40</v>
      </c>
      <c r="J14" s="66">
        <f t="shared" si="0"/>
        <v>84.405</v>
      </c>
      <c r="K14" s="67">
        <v>56.27</v>
      </c>
      <c r="L14" s="100"/>
      <c r="M14" s="98"/>
      <c r="N14" s="98"/>
      <c r="O14" s="98"/>
      <c r="P14" s="98"/>
      <c r="Q14" s="77"/>
      <c r="R14" s="71"/>
      <c r="S14" s="72"/>
      <c r="T14" s="67">
        <f t="shared" si="1"/>
        <v>212.405</v>
      </c>
      <c r="U14" s="94">
        <f>SUM(D14,E14,H14,I14,J14)</f>
        <v>350.975</v>
      </c>
      <c r="V14" s="132"/>
      <c r="W14" s="95">
        <f>IF(Q14+S14&gt;0,N14+P14+Q14+S14+U14,"")</f>
      </c>
      <c r="X14" s="136"/>
      <c r="Y14" s="167"/>
      <c r="Z14" s="97"/>
      <c r="AA14" s="140"/>
    </row>
    <row r="15" spans="1:27" ht="13.5" thickBot="1">
      <c r="A15" s="25" t="s">
        <v>45</v>
      </c>
      <c r="B15" s="4" t="s">
        <v>46</v>
      </c>
      <c r="C15" s="2" t="s">
        <v>33</v>
      </c>
      <c r="D15" s="130"/>
      <c r="E15" s="129"/>
      <c r="F15" s="128"/>
      <c r="G15" s="53"/>
      <c r="H15" s="26">
        <v>52</v>
      </c>
      <c r="I15" s="2">
        <v>20</v>
      </c>
      <c r="J15" s="38">
        <f t="shared" si="0"/>
        <v>61.455</v>
      </c>
      <c r="K15" s="39">
        <v>40.97</v>
      </c>
      <c r="L15" s="114"/>
      <c r="M15" s="115"/>
      <c r="N15" s="115"/>
      <c r="O15" s="115"/>
      <c r="P15" s="115"/>
      <c r="Q15" s="109"/>
      <c r="R15" s="110"/>
      <c r="S15" s="111"/>
      <c r="T15" s="155">
        <f t="shared" si="1"/>
        <v>133.45499999999998</v>
      </c>
      <c r="U15" s="113"/>
      <c r="V15" s="115"/>
      <c r="W15" s="112"/>
      <c r="X15" s="136"/>
      <c r="Y15" s="167"/>
      <c r="Z15" s="97"/>
      <c r="AA15" s="140"/>
    </row>
    <row r="16" spans="1:27" ht="13.5" thickBot="1">
      <c r="A16" s="58" t="s">
        <v>47</v>
      </c>
      <c r="B16" s="59" t="s">
        <v>46</v>
      </c>
      <c r="C16" s="59" t="s">
        <v>28</v>
      </c>
      <c r="D16" s="61">
        <v>0</v>
      </c>
      <c r="E16" s="62">
        <f aca="true" t="shared" si="2" ref="E16:E23">SUM(F16,G16)</f>
        <v>67.85</v>
      </c>
      <c r="F16" s="63">
        <v>34.25</v>
      </c>
      <c r="G16" s="64">
        <v>33.6</v>
      </c>
      <c r="H16" s="65">
        <v>54</v>
      </c>
      <c r="I16" s="61">
        <v>35</v>
      </c>
      <c r="J16" s="66">
        <f t="shared" si="0"/>
        <v>68.1</v>
      </c>
      <c r="K16" s="67">
        <v>45.4</v>
      </c>
      <c r="L16" s="88">
        <f>SUM(M16,N16)</f>
        <v>92.5</v>
      </c>
      <c r="M16" s="80">
        <v>48.35</v>
      </c>
      <c r="N16" s="89">
        <v>44.15</v>
      </c>
      <c r="O16" s="80">
        <f>PRODUCT(P16*1.5)</f>
        <v>0</v>
      </c>
      <c r="P16" s="90">
        <v>0</v>
      </c>
      <c r="Q16" s="107"/>
      <c r="R16" s="107"/>
      <c r="S16" s="108"/>
      <c r="T16" s="94">
        <f t="shared" si="1"/>
        <v>157.1</v>
      </c>
      <c r="U16" s="80">
        <f aca="true" t="shared" si="3" ref="U16:U23">SUM(D16,E16,H16,I16,J16)</f>
        <v>224.95</v>
      </c>
      <c r="V16" s="89">
        <f>SUM(U16,L16,O16)</f>
        <v>317.45</v>
      </c>
      <c r="W16" s="79"/>
      <c r="X16" s="136"/>
      <c r="Y16" s="167"/>
      <c r="Z16" s="97"/>
      <c r="AA16" s="140"/>
    </row>
    <row r="17" spans="1:27" ht="12.75">
      <c r="A17" s="25" t="s">
        <v>29</v>
      </c>
      <c r="B17" s="4" t="s">
        <v>18</v>
      </c>
      <c r="C17" s="26" t="s">
        <v>26</v>
      </c>
      <c r="D17" s="2">
        <v>85</v>
      </c>
      <c r="E17" s="51">
        <f t="shared" si="2"/>
        <v>93.96000000000001</v>
      </c>
      <c r="F17" s="49">
        <v>49.09</v>
      </c>
      <c r="G17" s="50">
        <v>44.87</v>
      </c>
      <c r="H17" s="26">
        <v>86</v>
      </c>
      <c r="I17" s="2">
        <v>75</v>
      </c>
      <c r="J17" s="38">
        <f t="shared" si="0"/>
        <v>99.12</v>
      </c>
      <c r="K17" s="39">
        <v>66.08</v>
      </c>
      <c r="L17" s="103"/>
      <c r="M17" s="98"/>
      <c r="N17" s="98"/>
      <c r="O17" s="98"/>
      <c r="P17" s="98"/>
      <c r="Q17" s="60"/>
      <c r="R17" s="74"/>
      <c r="S17" s="75"/>
      <c r="T17" s="39">
        <f t="shared" si="1"/>
        <v>260.12</v>
      </c>
      <c r="U17" s="131">
        <f t="shared" si="3"/>
        <v>439.08000000000004</v>
      </c>
      <c r="V17" s="152"/>
      <c r="W17" s="134">
        <f>IF(Q17+S17&gt;0,N17+P17+Q17+S17+U17,"")</f>
      </c>
      <c r="X17" s="150"/>
      <c r="Y17" s="167"/>
      <c r="Z17" s="97"/>
      <c r="AA17" s="140"/>
    </row>
    <row r="18" spans="1:27" ht="12.75">
      <c r="A18" s="17" t="s">
        <v>52</v>
      </c>
      <c r="B18" s="5" t="s">
        <v>18</v>
      </c>
      <c r="C18" s="15" t="s">
        <v>26</v>
      </c>
      <c r="D18" s="3">
        <v>75</v>
      </c>
      <c r="E18" s="43">
        <f t="shared" si="2"/>
        <v>83.99000000000001</v>
      </c>
      <c r="F18" s="47">
        <v>42</v>
      </c>
      <c r="G18" s="48">
        <v>41.99</v>
      </c>
      <c r="H18" s="15">
        <v>82</v>
      </c>
      <c r="I18" s="3">
        <v>75</v>
      </c>
      <c r="J18" s="18">
        <f t="shared" si="0"/>
        <v>89.69999999999999</v>
      </c>
      <c r="K18" s="24">
        <v>59.8</v>
      </c>
      <c r="L18" s="104"/>
      <c r="M18" s="96"/>
      <c r="N18" s="96"/>
      <c r="O18" s="96"/>
      <c r="P18" s="96"/>
      <c r="Q18" s="57"/>
      <c r="R18" s="7"/>
      <c r="S18" s="9"/>
      <c r="T18" s="24">
        <f t="shared" si="1"/>
        <v>246.7</v>
      </c>
      <c r="U18" s="91">
        <f t="shared" si="3"/>
        <v>405.69</v>
      </c>
      <c r="V18" s="153"/>
      <c r="W18" s="3"/>
      <c r="X18" s="150"/>
      <c r="Y18" s="167"/>
      <c r="Z18" s="97"/>
      <c r="AA18" s="140"/>
    </row>
    <row r="19" spans="1:27" ht="13.5" thickBot="1">
      <c r="A19" s="58" t="s">
        <v>25</v>
      </c>
      <c r="B19" s="59" t="s">
        <v>20</v>
      </c>
      <c r="C19" s="65" t="s">
        <v>26</v>
      </c>
      <c r="D19" s="61">
        <v>55</v>
      </c>
      <c r="E19" s="62">
        <f t="shared" si="2"/>
        <v>76.32</v>
      </c>
      <c r="F19" s="63">
        <v>39.58</v>
      </c>
      <c r="G19" s="64">
        <v>36.74</v>
      </c>
      <c r="H19" s="59">
        <v>70</v>
      </c>
      <c r="I19" s="61">
        <v>55</v>
      </c>
      <c r="J19" s="66">
        <f t="shared" si="0"/>
        <v>77.955</v>
      </c>
      <c r="K19" s="67">
        <v>51.97</v>
      </c>
      <c r="L19" s="105"/>
      <c r="M19" s="99"/>
      <c r="N19" s="99"/>
      <c r="O19" s="99"/>
      <c r="P19" s="99"/>
      <c r="Q19" s="77"/>
      <c r="R19" s="71"/>
      <c r="S19" s="72"/>
      <c r="T19" s="67">
        <f t="shared" si="1"/>
        <v>202.95499999999998</v>
      </c>
      <c r="U19" s="92">
        <f t="shared" si="3"/>
        <v>334.275</v>
      </c>
      <c r="V19" s="154"/>
      <c r="W19" s="73">
        <f>IF(Q19+S19&gt;0,N19+P19+Q19+S19+U19,"")</f>
      </c>
      <c r="X19" s="151"/>
      <c r="Y19" s="168"/>
      <c r="Z19" s="101"/>
      <c r="AA19" s="147"/>
    </row>
    <row r="20" spans="1:27" ht="12.75">
      <c r="A20" s="25" t="s">
        <v>39</v>
      </c>
      <c r="B20" s="4" t="s">
        <v>18</v>
      </c>
      <c r="C20" s="26" t="s">
        <v>17</v>
      </c>
      <c r="D20" s="2">
        <v>85</v>
      </c>
      <c r="E20" s="51">
        <f t="shared" si="2"/>
        <v>113.35</v>
      </c>
      <c r="F20" s="49">
        <v>58.05</v>
      </c>
      <c r="G20" s="50">
        <v>55.3</v>
      </c>
      <c r="H20" s="26">
        <v>92</v>
      </c>
      <c r="I20" s="2">
        <v>100</v>
      </c>
      <c r="J20" s="38">
        <f t="shared" si="0"/>
        <v>102.78</v>
      </c>
      <c r="K20" s="39">
        <v>68.52</v>
      </c>
      <c r="L20" s="40">
        <f>SUM(M20,N20)</f>
        <v>132.45</v>
      </c>
      <c r="M20" s="41">
        <v>66.35</v>
      </c>
      <c r="N20" s="40">
        <v>66.1</v>
      </c>
      <c r="O20" s="41">
        <f>PRODUCT(P20*1.5)</f>
        <v>156.60000000000002</v>
      </c>
      <c r="P20" s="42">
        <v>104.4</v>
      </c>
      <c r="Q20" s="27"/>
      <c r="R20" s="27"/>
      <c r="S20" s="28"/>
      <c r="T20" s="39">
        <f t="shared" si="1"/>
        <v>294.78</v>
      </c>
      <c r="U20" s="41">
        <f t="shared" si="3"/>
        <v>493.13</v>
      </c>
      <c r="V20" s="93">
        <f>SUM(U20,L20,O20)</f>
        <v>782.18</v>
      </c>
      <c r="W20" s="135">
        <f>IF(Q20+S20&gt;0,N20+P20+Q20+S20+U20,"")</f>
      </c>
      <c r="X20" s="2">
        <v>90</v>
      </c>
      <c r="Y20" s="50">
        <f>SUM(Z20*1.5)</f>
        <v>153.06</v>
      </c>
      <c r="Z20" s="24">
        <v>102.04</v>
      </c>
      <c r="AA20" s="159">
        <f>SUM(X20,Y20,V20)</f>
        <v>1025.24</v>
      </c>
    </row>
    <row r="21" spans="1:27" ht="13.5" thickBot="1">
      <c r="A21" s="17" t="s">
        <v>34</v>
      </c>
      <c r="B21" s="5" t="s">
        <v>18</v>
      </c>
      <c r="C21" s="15" t="s">
        <v>17</v>
      </c>
      <c r="D21" s="3">
        <v>95</v>
      </c>
      <c r="E21" s="43">
        <f t="shared" si="2"/>
        <v>103.55</v>
      </c>
      <c r="F21" s="47">
        <v>52.05</v>
      </c>
      <c r="G21" s="48">
        <v>51.5</v>
      </c>
      <c r="H21" s="15">
        <v>78</v>
      </c>
      <c r="I21" s="3">
        <v>85</v>
      </c>
      <c r="J21" s="18">
        <f t="shared" si="0"/>
        <v>95.83500000000001</v>
      </c>
      <c r="K21" s="24">
        <v>63.89</v>
      </c>
      <c r="L21" s="22">
        <f>SUM(M21,N21)</f>
        <v>125.5</v>
      </c>
      <c r="M21" s="21">
        <v>65.2</v>
      </c>
      <c r="N21" s="24">
        <v>60.3</v>
      </c>
      <c r="O21" s="21">
        <f>PRODUCT(P21*1.5)</f>
        <v>158.43</v>
      </c>
      <c r="P21" s="23">
        <v>105.62</v>
      </c>
      <c r="Q21" s="7"/>
      <c r="R21" s="8"/>
      <c r="S21" s="19"/>
      <c r="T21" s="24">
        <f t="shared" si="1"/>
        <v>258.83500000000004</v>
      </c>
      <c r="U21" s="21">
        <f t="shared" si="3"/>
        <v>457.385</v>
      </c>
      <c r="V21" s="91">
        <f>SUM(U21,L21,O21)</f>
        <v>741.315</v>
      </c>
      <c r="W21" s="13">
        <f>IF(Q21+S21&gt;0,N21+P21+Q21+S21+U21,"")</f>
      </c>
      <c r="X21" s="14">
        <v>60</v>
      </c>
      <c r="Y21" s="169">
        <f>SUM(Z21*1.5)</f>
        <v>145.35000000000002</v>
      </c>
      <c r="Z21" s="24">
        <v>96.9</v>
      </c>
      <c r="AA21" s="160">
        <f>SUM(X21,Y21,V21)</f>
        <v>946.6650000000001</v>
      </c>
    </row>
    <row r="22" spans="1:27" ht="14.25" customHeight="1" thickBot="1">
      <c r="A22" s="17" t="s">
        <v>19</v>
      </c>
      <c r="B22" s="5" t="s">
        <v>20</v>
      </c>
      <c r="C22" s="15" t="s">
        <v>17</v>
      </c>
      <c r="D22" s="3">
        <v>70</v>
      </c>
      <c r="E22" s="43">
        <f t="shared" si="2"/>
        <v>95.63</v>
      </c>
      <c r="F22" s="47">
        <v>49</v>
      </c>
      <c r="G22" s="48">
        <v>46.63</v>
      </c>
      <c r="H22" s="15">
        <v>90</v>
      </c>
      <c r="I22" s="3">
        <v>95</v>
      </c>
      <c r="J22" s="18">
        <f t="shared" si="0"/>
        <v>89.355</v>
      </c>
      <c r="K22" s="24">
        <v>59.57</v>
      </c>
      <c r="L22" s="22">
        <f>SUM(M22,N22)</f>
        <v>116.66</v>
      </c>
      <c r="M22" s="21">
        <v>58.95</v>
      </c>
      <c r="N22" s="24">
        <v>57.71</v>
      </c>
      <c r="O22" s="21">
        <f>PRODUCT(P22*1.5)</f>
        <v>147.315</v>
      </c>
      <c r="P22" s="23">
        <v>98.21</v>
      </c>
      <c r="Q22" s="7"/>
      <c r="R22" s="8"/>
      <c r="S22" s="19"/>
      <c r="T22" s="24">
        <f t="shared" si="1"/>
        <v>274.355</v>
      </c>
      <c r="U22" s="21">
        <f t="shared" si="3"/>
        <v>439.985</v>
      </c>
      <c r="V22" s="91">
        <f>SUM(U22,L22,O22)</f>
        <v>703.96</v>
      </c>
      <c r="W22" s="13">
        <f>IF(Q22+S22&gt;0,N22+P22+Q22+S22+U22,"")</f>
      </c>
      <c r="X22" s="148"/>
      <c r="Y22" s="170"/>
      <c r="Z22" s="149"/>
      <c r="AA22" s="56"/>
    </row>
    <row r="23" spans="1:27" ht="12.75">
      <c r="A23" s="17" t="s">
        <v>35</v>
      </c>
      <c r="B23" s="5" t="s">
        <v>27</v>
      </c>
      <c r="C23" s="15" t="s">
        <v>17</v>
      </c>
      <c r="D23" s="3">
        <v>70</v>
      </c>
      <c r="E23" s="43">
        <f t="shared" si="2"/>
        <v>92.03</v>
      </c>
      <c r="F23" s="47">
        <v>46.13</v>
      </c>
      <c r="G23" s="48">
        <v>45.9</v>
      </c>
      <c r="H23" s="15">
        <v>90</v>
      </c>
      <c r="I23" s="3">
        <v>80</v>
      </c>
      <c r="J23" s="18">
        <f t="shared" si="0"/>
        <v>89.985</v>
      </c>
      <c r="K23" s="24">
        <v>59.99</v>
      </c>
      <c r="L23" s="22">
        <f>SUM(M23,N23)</f>
        <v>114.45</v>
      </c>
      <c r="M23" s="21">
        <v>58.35</v>
      </c>
      <c r="N23" s="24">
        <v>56.1</v>
      </c>
      <c r="O23" s="21">
        <f>PRODUCT(P23*1.5)</f>
        <v>152.715</v>
      </c>
      <c r="P23" s="23">
        <v>101.81</v>
      </c>
      <c r="Q23" s="7"/>
      <c r="R23" s="8"/>
      <c r="S23" s="19"/>
      <c r="T23" s="24">
        <f t="shared" si="1"/>
        <v>259.985</v>
      </c>
      <c r="U23" s="21">
        <f t="shared" si="3"/>
        <v>422.015</v>
      </c>
      <c r="V23" s="91">
        <f>SUM(U23,L23,O23)</f>
        <v>689.1800000000001</v>
      </c>
      <c r="W23" s="35">
        <f>IF(Q23+S23&gt;0,N23+P23+Q23+S23+U23,"")</f>
      </c>
      <c r="X23" s="2">
        <v>55</v>
      </c>
      <c r="Y23" s="50">
        <f>SUM(Z23*1.5)</f>
        <v>134.595</v>
      </c>
      <c r="Z23" s="24">
        <v>89.73</v>
      </c>
      <c r="AA23" s="159">
        <f>SUM(X23,Y23,V23)</f>
        <v>878.7750000000001</v>
      </c>
    </row>
    <row r="24" spans="1:27" ht="13.5" thickBot="1">
      <c r="A24" s="20"/>
      <c r="B24" s="6"/>
      <c r="C24" s="16"/>
      <c r="D24" s="14"/>
      <c r="E24" s="20"/>
      <c r="F24" s="20"/>
      <c r="G24" s="6"/>
      <c r="H24" s="16"/>
      <c r="I24" s="14"/>
      <c r="J24" s="20"/>
      <c r="K24" s="6"/>
      <c r="L24" s="16"/>
      <c r="M24" s="14"/>
      <c r="N24" s="6"/>
      <c r="O24" s="14"/>
      <c r="P24" s="10"/>
      <c r="Q24" s="11"/>
      <c r="R24" s="11"/>
      <c r="S24" s="12"/>
      <c r="T24" s="6"/>
      <c r="U24" s="14"/>
      <c r="V24" s="6"/>
      <c r="W24" s="45"/>
      <c r="X24" s="14"/>
      <c r="Y24" s="169"/>
      <c r="Z24" s="16"/>
      <c r="AA24" s="16"/>
    </row>
    <row r="25" spans="1:35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52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52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52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52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52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52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52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52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52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52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52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52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52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52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</sheetData>
  <mergeCells count="1">
    <mergeCell ref="A1:W1"/>
  </mergeCells>
  <printOptions/>
  <pageMargins left="0.19" right="0.12" top="1" bottom="1" header="0.4921259845" footer="0.4921259845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Volker</cp:lastModifiedBy>
  <cp:lastPrinted>2006-10-01T18:43:55Z</cp:lastPrinted>
  <dcterms:created xsi:type="dcterms:W3CDTF">2003-04-14T08:06:12Z</dcterms:created>
  <dcterms:modified xsi:type="dcterms:W3CDTF">2006-10-01T18:46:43Z</dcterms:modified>
  <cp:category/>
  <cp:version/>
  <cp:contentType/>
  <cp:contentStatus/>
</cp:coreProperties>
</file>