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Turnier" sheetId="1" r:id="rId1"/>
    <sheet name="  (2)" sheetId="2" r:id="rId2"/>
  </sheets>
  <definedNames/>
  <calcPr fullCalcOnLoad="1"/>
</workbook>
</file>

<file path=xl/sharedStrings.xml><?xml version="1.0" encoding="utf-8"?>
<sst xmlns="http://schemas.openxmlformats.org/spreadsheetml/2006/main" count="278" uniqueCount="109">
  <si>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</si>
  <si>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</si>
  <si>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</si>
  <si>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</si>
  <si>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</si>
  <si>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</si>
  <si>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</si>
  <si>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</si>
  <si>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</si>
  <si>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</si>
  <si>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</si>
  <si>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</si>
  <si>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</si>
  <si>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</si>
  <si>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</si>
  <si>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</si>
  <si>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</si>
  <si>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</si>
  <si>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</si>
  <si>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</si>
  <si>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</si>
  <si>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</si>
  <si>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</si>
  <si>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</si>
  <si>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</si>
  <si>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</si>
  <si>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</si>
  <si>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Fliege Weit Zweihand</t>
  </si>
  <si>
    <t>Wagner</t>
  </si>
  <si>
    <t>Fraank</t>
  </si>
  <si>
    <t>LV Berlin-Brandenburg</t>
  </si>
  <si>
    <t>LM</t>
  </si>
  <si>
    <t>Döhring</t>
  </si>
  <si>
    <t>Alexander</t>
  </si>
  <si>
    <t>Weigel</t>
  </si>
  <si>
    <t>Thomas</t>
  </si>
  <si>
    <t>SC Borussia 1920 Friedr.</t>
  </si>
  <si>
    <t>Carsten</t>
  </si>
  <si>
    <t>von Kittlitz</t>
  </si>
  <si>
    <t>Madauß</t>
  </si>
  <si>
    <t>Felix</t>
  </si>
  <si>
    <t>Ernst</t>
  </si>
  <si>
    <t>Kathrin</t>
  </si>
  <si>
    <t>LD</t>
  </si>
  <si>
    <t>Patt</t>
  </si>
  <si>
    <t>Friedrich</t>
  </si>
  <si>
    <t>DAV Castingzentrum</t>
  </si>
  <si>
    <t>S</t>
  </si>
  <si>
    <t>Oelke</t>
  </si>
  <si>
    <t>Heinz</t>
  </si>
  <si>
    <t>Kuhfahl</t>
  </si>
  <si>
    <t>Jean-Paul</t>
  </si>
  <si>
    <t>Paege</t>
  </si>
  <si>
    <t>Oliver</t>
  </si>
  <si>
    <t>BJM</t>
  </si>
  <si>
    <t>Saal</t>
  </si>
  <si>
    <t>Horst</t>
  </si>
  <si>
    <t>FK</t>
  </si>
  <si>
    <t>Bartelt</t>
  </si>
  <si>
    <t>Rudi</t>
  </si>
  <si>
    <t>Nowak</t>
  </si>
  <si>
    <t>Lutz</t>
  </si>
  <si>
    <t>Goddäus</t>
  </si>
  <si>
    <t>Erich</t>
  </si>
  <si>
    <t>Grass</t>
  </si>
  <si>
    <t>Folker</t>
  </si>
  <si>
    <t>Breitehorn</t>
  </si>
  <si>
    <t>Schliemann</t>
  </si>
  <si>
    <t>Aljoscha</t>
  </si>
  <si>
    <t>Griebsch</t>
  </si>
  <si>
    <t>Bernd</t>
  </si>
  <si>
    <t>Platz</t>
  </si>
  <si>
    <t>Schulz</t>
  </si>
  <si>
    <t>Steffen</t>
  </si>
  <si>
    <t>AJM</t>
  </si>
  <si>
    <t>Demin</t>
  </si>
  <si>
    <t>Evgeni</t>
  </si>
  <si>
    <t>Frank</t>
  </si>
  <si>
    <t xml:space="preserve">Ergebnisliste Frühjahrsturnier Berlin am 29. April  2007 Sportplatz Scharnweberstraße </t>
  </si>
  <si>
    <t>Leuthäuser</t>
  </si>
  <si>
    <t>Denis</t>
  </si>
  <si>
    <t>AV Zentrum Cottbus</t>
  </si>
  <si>
    <t>DJM</t>
  </si>
  <si>
    <t>Lattke</t>
  </si>
  <si>
    <t>Jonas</t>
  </si>
  <si>
    <t>Fischer</t>
  </si>
  <si>
    <t>Daniel</t>
  </si>
  <si>
    <t>LV Berlin - Brandenburg</t>
  </si>
  <si>
    <t>CJM</t>
  </si>
  <si>
    <t>Gath</t>
  </si>
  <si>
    <t>Benjamin</t>
  </si>
  <si>
    <t>Kittlitz</t>
  </si>
  <si>
    <t>Carsten von</t>
  </si>
  <si>
    <t>AF Hohenschönhausen</t>
  </si>
  <si>
    <t>FKD</t>
  </si>
  <si>
    <t>Damast</t>
  </si>
  <si>
    <t>Sigrid</t>
  </si>
  <si>
    <t>Hartmut</t>
  </si>
  <si>
    <t>Andreas</t>
  </si>
  <si>
    <t>Graß</t>
  </si>
  <si>
    <t>Castillon</t>
  </si>
  <si>
    <t>Jürgen</t>
  </si>
  <si>
    <t>Erika</t>
  </si>
  <si>
    <t>Frances</t>
  </si>
  <si>
    <t>Ralf</t>
  </si>
  <si>
    <t>Matthes</t>
  </si>
  <si>
    <t>Katharina</t>
  </si>
  <si>
    <t>VDSF</t>
  </si>
  <si>
    <t>DAV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</si>
</sst>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6"/>
  <sheetViews>
    <sheetView tabSelected="1" workbookViewId="0" topLeftCell="A1">
      <selection activeCell="P13" sqref="P13"/>
    </sheetView>
  </sheetViews>
  <sheetFormatPr defaultColWidth="11.421875" defaultRowHeight="12.75"/>
  <cols>
    <col min="1" max="1" width="10.28125" style="29" customWidth="1"/>
    <col min="2" max="2" width="8.421875" style="29" customWidth="1"/>
    <col min="3" max="3" width="5.7109375" style="29" customWidth="1"/>
    <col min="4" max="4" width="19.7109375" style="29" customWidth="1"/>
    <col min="5" max="5" width="7.57421875" style="30" customWidth="1"/>
    <col min="6" max="6" width="8.421875" style="1" customWidth="1"/>
    <col min="7" max="8" width="8.8515625" style="2" customWidth="1"/>
    <col min="9" max="9" width="8.8515625" style="3" customWidth="1"/>
    <col min="10" max="10" width="7.421875" style="6" customWidth="1"/>
    <col min="11" max="11" width="6.7109375" style="6" customWidth="1"/>
    <col min="12" max="12" width="10.00390625" style="3" customWidth="1"/>
    <col min="13" max="14" width="10.00390625" style="4" customWidth="1"/>
    <col min="15" max="15" width="10.00390625" style="5" customWidth="1"/>
    <col min="16" max="16" width="11.140625" style="29" customWidth="1"/>
    <col min="17" max="17" width="8.140625" style="29" customWidth="1"/>
    <col min="18" max="18" width="4.7109375" style="29" customWidth="1"/>
    <col min="19" max="19" width="19.7109375" style="29" customWidth="1"/>
    <col min="20" max="20" width="5.140625" style="30" customWidth="1"/>
    <col min="21" max="23" width="10.00390625" style="3" customWidth="1"/>
    <col min="24" max="24" width="7.7109375" style="3" customWidth="1"/>
    <col min="25" max="25" width="7.28125" style="5" customWidth="1"/>
    <col min="26" max="26" width="10.00390625" style="4" customWidth="1"/>
    <col min="27" max="27" width="6.421875" style="6" customWidth="1"/>
    <col min="28" max="28" width="6.7109375" style="3" customWidth="1"/>
    <col min="29" max="29" width="7.7109375" style="4" customWidth="1"/>
    <col min="30" max="30" width="8.57421875" style="4" customWidth="1"/>
    <col min="31" max="31" width="8.8515625" style="4" customWidth="1"/>
    <col min="32" max="16384" width="10.00390625" style="5" customWidth="1"/>
  </cols>
  <sheetData>
    <row r="1" spans="1:31" s="12" customFormat="1" ht="12.75">
      <c r="A1" s="34" t="s">
        <v>78</v>
      </c>
      <c r="B1" s="34"/>
      <c r="C1" s="34"/>
      <c r="D1" s="34"/>
      <c r="E1" s="34"/>
      <c r="F1" s="34"/>
      <c r="G1" s="34"/>
      <c r="H1" s="34"/>
      <c r="I1" s="13"/>
      <c r="J1" s="8"/>
      <c r="K1" s="8"/>
      <c r="L1" s="9"/>
      <c r="M1" s="10"/>
      <c r="N1" s="11" t="s">
        <v>0</v>
      </c>
      <c r="P1" s="34" t="str">
        <f>A1</f>
        <v>Ergebnisliste Frühjahrsturnier Berlin am 29. April  2007 Sportplatz Scharnweberstraße </v>
      </c>
      <c r="Q1" s="34"/>
      <c r="R1" s="34"/>
      <c r="S1" s="34"/>
      <c r="T1" s="34"/>
      <c r="U1" s="34"/>
      <c r="V1" s="34"/>
      <c r="W1" s="34"/>
      <c r="X1" s="34"/>
      <c r="Z1" s="10"/>
      <c r="AA1" s="8"/>
      <c r="AB1" s="9"/>
      <c r="AC1" s="10"/>
      <c r="AD1" s="10"/>
      <c r="AE1" s="11" t="s">
        <v>1</v>
      </c>
    </row>
    <row r="2" spans="1:31" s="12" customFormat="1" ht="12.75">
      <c r="A2" s="25"/>
      <c r="B2" s="25"/>
      <c r="C2" s="25"/>
      <c r="D2" s="25"/>
      <c r="E2" s="26"/>
      <c r="F2" s="14"/>
      <c r="G2" s="15"/>
      <c r="H2" s="15"/>
      <c r="I2" s="9"/>
      <c r="J2" s="8"/>
      <c r="K2" s="8"/>
      <c r="L2" s="9"/>
      <c r="M2" s="10"/>
      <c r="N2" s="10"/>
      <c r="P2" s="25"/>
      <c r="Q2" s="25"/>
      <c r="R2" s="25"/>
      <c r="S2" s="25"/>
      <c r="T2" s="26"/>
      <c r="U2" s="9"/>
      <c r="V2" s="9"/>
      <c r="W2" s="9"/>
      <c r="X2" s="9"/>
      <c r="Z2" s="10"/>
      <c r="AA2" s="8"/>
      <c r="AB2" s="9"/>
      <c r="AC2" s="10"/>
      <c r="AD2" s="10"/>
      <c r="AE2" s="10"/>
    </row>
    <row r="3" spans="1:143" s="7" customFormat="1" ht="12.75">
      <c r="A3" s="27" t="s">
        <v>2</v>
      </c>
      <c r="B3" s="27" t="s">
        <v>3</v>
      </c>
      <c r="C3" s="27"/>
      <c r="D3" s="27" t="s">
        <v>4</v>
      </c>
      <c r="E3" s="28" t="s">
        <v>5</v>
      </c>
      <c r="F3" s="16" t="s">
        <v>6</v>
      </c>
      <c r="G3" s="18" t="s">
        <v>7</v>
      </c>
      <c r="H3" s="18"/>
      <c r="I3" s="17"/>
      <c r="J3" s="19" t="s">
        <v>8</v>
      </c>
      <c r="K3" s="24" t="s">
        <v>8</v>
      </c>
      <c r="L3" s="17" t="s">
        <v>9</v>
      </c>
      <c r="M3" s="20"/>
      <c r="N3" s="20" t="s">
        <v>10</v>
      </c>
      <c r="O3" s="7" t="s">
        <v>11</v>
      </c>
      <c r="P3" s="27" t="s">
        <v>2</v>
      </c>
      <c r="Q3" s="27" t="s">
        <v>3</v>
      </c>
      <c r="R3" s="27"/>
      <c r="S3" s="27" t="s">
        <v>4</v>
      </c>
      <c r="T3" s="28" t="s">
        <v>5</v>
      </c>
      <c r="U3" s="17" t="s">
        <v>27</v>
      </c>
      <c r="V3" s="17"/>
      <c r="W3" s="17"/>
      <c r="X3" s="35" t="s">
        <v>12</v>
      </c>
      <c r="Y3" s="36"/>
      <c r="Z3" s="31" t="s">
        <v>13</v>
      </c>
      <c r="AA3" s="24" t="s">
        <v>14</v>
      </c>
      <c r="AB3" s="32" t="s">
        <v>15</v>
      </c>
      <c r="AC3" s="33"/>
      <c r="AD3" s="31" t="s">
        <v>16</v>
      </c>
      <c r="AE3" s="31" t="s">
        <v>26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</row>
    <row r="4" spans="1:143" s="7" customFormat="1" ht="12.75">
      <c r="A4" s="27"/>
      <c r="B4" s="27"/>
      <c r="C4" s="27"/>
      <c r="D4" s="27"/>
      <c r="E4" s="28"/>
      <c r="F4" s="16"/>
      <c r="G4" s="23" t="s">
        <v>17</v>
      </c>
      <c r="H4" s="23" t="s">
        <v>18</v>
      </c>
      <c r="I4" s="22" t="s">
        <v>19</v>
      </c>
      <c r="J4" s="24" t="s">
        <v>20</v>
      </c>
      <c r="K4" s="19" t="s">
        <v>21</v>
      </c>
      <c r="L4" s="22" t="s">
        <v>22</v>
      </c>
      <c r="M4" s="21" t="s">
        <v>23</v>
      </c>
      <c r="N4" s="20"/>
      <c r="P4" s="27"/>
      <c r="Q4" s="27"/>
      <c r="R4" s="27"/>
      <c r="S4" s="27"/>
      <c r="T4" s="28"/>
      <c r="U4" s="22" t="s">
        <v>17</v>
      </c>
      <c r="V4" s="22" t="s">
        <v>18</v>
      </c>
      <c r="W4" s="17" t="s">
        <v>19</v>
      </c>
      <c r="X4" s="22" t="s">
        <v>22</v>
      </c>
      <c r="Y4" s="7" t="s">
        <v>23</v>
      </c>
      <c r="Z4" s="20"/>
      <c r="AA4" s="19"/>
      <c r="AB4" s="22" t="s">
        <v>22</v>
      </c>
      <c r="AC4" s="21" t="s">
        <v>23</v>
      </c>
      <c r="AD4" s="31" t="s">
        <v>24</v>
      </c>
      <c r="AE4" s="20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</row>
    <row r="5" spans="1:143" s="7" customFormat="1" ht="12.75">
      <c r="A5" s="27" t="s">
        <v>75</v>
      </c>
      <c r="B5" s="27" t="s">
        <v>76</v>
      </c>
      <c r="C5" s="27" t="s">
        <v>107</v>
      </c>
      <c r="D5" s="27" t="s">
        <v>36</v>
      </c>
      <c r="E5" s="28" t="s">
        <v>74</v>
      </c>
      <c r="F5" s="16">
        <v>75</v>
      </c>
      <c r="G5" s="18">
        <v>51.72</v>
      </c>
      <c r="H5" s="18">
        <v>48.64</v>
      </c>
      <c r="I5" s="17">
        <f>SUM(G5,H5)</f>
        <v>100.36</v>
      </c>
      <c r="J5" s="19">
        <v>84</v>
      </c>
      <c r="K5" s="19">
        <v>100</v>
      </c>
      <c r="L5" s="17">
        <v>63.58</v>
      </c>
      <c r="M5" s="20">
        <f aca="true" t="shared" si="0" ref="M5:M36">L5*1.5</f>
        <v>95.37</v>
      </c>
      <c r="N5" s="20"/>
      <c r="O5" s="20">
        <f aca="true" t="shared" si="1" ref="O5:O36">SUM(F5,I5,J5,K5,M5)</f>
        <v>454.73</v>
      </c>
      <c r="P5" s="27" t="str">
        <f>A5</f>
        <v>Demin</v>
      </c>
      <c r="Q5" s="27" t="str">
        <f>B5</f>
        <v>Evgeni</v>
      </c>
      <c r="R5" s="27" t="str">
        <f>C5</f>
        <v>VDSF</v>
      </c>
      <c r="S5" s="27" t="str">
        <f>D5</f>
        <v>SC Borussia 1920 Friedr.</v>
      </c>
      <c r="T5" s="28" t="str">
        <f>E5</f>
        <v>AJM</v>
      </c>
      <c r="U5" s="17">
        <v>58.56</v>
      </c>
      <c r="V5" s="17">
        <v>55.11</v>
      </c>
      <c r="W5" s="17">
        <f>SUM(U5,V5)</f>
        <v>113.67</v>
      </c>
      <c r="X5" s="17">
        <v>96.14</v>
      </c>
      <c r="Y5" s="20">
        <f>X5*1.5</f>
        <v>144.21</v>
      </c>
      <c r="Z5" s="20">
        <f>SUM(O5,W5,Y5)</f>
        <v>712.61</v>
      </c>
      <c r="AA5" s="19"/>
      <c r="AB5" s="17"/>
      <c r="AC5" s="20"/>
      <c r="AD5" s="20"/>
      <c r="AE5" s="20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</row>
    <row r="6" spans="1:143" s="7" customFormat="1" ht="12.75">
      <c r="A6" s="27" t="s">
        <v>50</v>
      </c>
      <c r="B6" s="27" t="s">
        <v>51</v>
      </c>
      <c r="C6" s="27" t="s">
        <v>107</v>
      </c>
      <c r="D6" s="27" t="s">
        <v>36</v>
      </c>
      <c r="E6" s="28" t="s">
        <v>74</v>
      </c>
      <c r="F6" s="16">
        <v>90</v>
      </c>
      <c r="G6" s="18">
        <v>42.8</v>
      </c>
      <c r="H6" s="18">
        <v>42.77</v>
      </c>
      <c r="I6" s="17">
        <f>SUM(G6,H6)</f>
        <v>85.57</v>
      </c>
      <c r="J6" s="19">
        <v>82</v>
      </c>
      <c r="K6" s="19">
        <v>45</v>
      </c>
      <c r="L6" s="17">
        <v>62.14</v>
      </c>
      <c r="M6" s="20">
        <f t="shared" si="0"/>
        <v>93.21000000000001</v>
      </c>
      <c r="N6" s="20"/>
      <c r="O6" s="20">
        <f t="shared" si="1"/>
        <v>395.78</v>
      </c>
      <c r="P6" s="27" t="str">
        <f>A6</f>
        <v>Kuhfahl</v>
      </c>
      <c r="Q6" s="27" t="str">
        <f>B6</f>
        <v>Jean-Paul</v>
      </c>
      <c r="R6" s="27" t="str">
        <f>C6</f>
        <v>VDSF</v>
      </c>
      <c r="S6" s="27" t="str">
        <f>D6</f>
        <v>SC Borussia 1920 Friedr.</v>
      </c>
      <c r="T6" s="28" t="str">
        <f>E6</f>
        <v>AJM</v>
      </c>
      <c r="U6" s="17">
        <v>49.1</v>
      </c>
      <c r="V6" s="17">
        <v>48.25</v>
      </c>
      <c r="W6" s="17">
        <f>SUM(U6,V6)</f>
        <v>97.35</v>
      </c>
      <c r="X6" s="17">
        <v>89.35</v>
      </c>
      <c r="Y6" s="20">
        <f>X6*1.5</f>
        <v>134.02499999999998</v>
      </c>
      <c r="Z6" s="20">
        <f>SUM(O6,W6,Y6)</f>
        <v>627.155</v>
      </c>
      <c r="AA6" s="19"/>
      <c r="AB6" s="17"/>
      <c r="AC6" s="20"/>
      <c r="AD6" s="20"/>
      <c r="AE6" s="20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</row>
    <row r="7" spans="1:143" s="7" customFormat="1" ht="12.75">
      <c r="A7" s="27" t="s">
        <v>72</v>
      </c>
      <c r="B7" s="27" t="s">
        <v>73</v>
      </c>
      <c r="C7" s="27" t="s">
        <v>108</v>
      </c>
      <c r="D7" s="27" t="s">
        <v>93</v>
      </c>
      <c r="E7" s="28" t="s">
        <v>74</v>
      </c>
      <c r="F7" s="16">
        <v>65</v>
      </c>
      <c r="G7" s="18">
        <v>45.34</v>
      </c>
      <c r="H7" s="18">
        <v>43.1</v>
      </c>
      <c r="I7" s="17">
        <f>SUM(G7,H7)</f>
        <v>88.44</v>
      </c>
      <c r="J7" s="7">
        <v>92</v>
      </c>
      <c r="K7" s="19">
        <v>85</v>
      </c>
      <c r="L7" s="17">
        <v>58.74</v>
      </c>
      <c r="M7" s="20">
        <f t="shared" si="0"/>
        <v>88.11</v>
      </c>
      <c r="N7" s="20"/>
      <c r="O7" s="20">
        <f t="shared" si="1"/>
        <v>418.55</v>
      </c>
      <c r="P7" s="27" t="str">
        <f>A7</f>
        <v>Schulz</v>
      </c>
      <c r="Q7" s="27" t="str">
        <f>B7</f>
        <v>Steffen</v>
      </c>
      <c r="R7" s="27" t="str">
        <f>C7</f>
        <v>DAV</v>
      </c>
      <c r="S7" s="27" t="str">
        <f>D7</f>
        <v>AF Hohenschönhausen</v>
      </c>
      <c r="T7" s="28" t="str">
        <f>E7</f>
        <v>AJM</v>
      </c>
      <c r="U7" s="17">
        <v>45.8</v>
      </c>
      <c r="V7" s="17">
        <v>44.9</v>
      </c>
      <c r="W7" s="17">
        <f>SUM(U7,V7)</f>
        <v>90.69999999999999</v>
      </c>
      <c r="X7" s="17">
        <v>76.16</v>
      </c>
      <c r="Y7" s="20">
        <f>X7*1.5</f>
        <v>114.24</v>
      </c>
      <c r="Z7" s="20">
        <f>SUM(O7,W7,Y7)</f>
        <v>623.49</v>
      </c>
      <c r="AA7" s="19"/>
      <c r="AB7" s="17"/>
      <c r="AC7" s="20"/>
      <c r="AD7" s="20"/>
      <c r="AE7" s="20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</row>
    <row r="8" spans="1:143" s="7" customFormat="1" ht="12.75">
      <c r="A8" s="27"/>
      <c r="B8" s="27"/>
      <c r="C8" s="27"/>
      <c r="D8" s="27"/>
      <c r="E8" s="28"/>
      <c r="F8" s="16"/>
      <c r="G8" s="18"/>
      <c r="H8" s="18"/>
      <c r="I8" s="17"/>
      <c r="K8" s="19"/>
      <c r="L8" s="17"/>
      <c r="M8" s="20"/>
      <c r="N8" s="20"/>
      <c r="O8" s="20"/>
      <c r="P8" s="27"/>
      <c r="Q8" s="27"/>
      <c r="R8" s="27"/>
      <c r="S8" s="27"/>
      <c r="T8" s="28"/>
      <c r="U8" s="17"/>
      <c r="V8" s="17"/>
      <c r="W8" s="17"/>
      <c r="X8" s="17"/>
      <c r="Y8" s="20"/>
      <c r="Z8" s="20"/>
      <c r="AA8" s="19"/>
      <c r="AB8" s="17"/>
      <c r="AC8" s="20"/>
      <c r="AD8" s="20"/>
      <c r="AE8" s="2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7" customFormat="1" ht="12.75">
      <c r="A9" s="27" t="s">
        <v>85</v>
      </c>
      <c r="B9" s="27" t="s">
        <v>86</v>
      </c>
      <c r="C9" s="27" t="s">
        <v>107</v>
      </c>
      <c r="D9" s="27" t="s">
        <v>87</v>
      </c>
      <c r="E9" s="28" t="s">
        <v>88</v>
      </c>
      <c r="F9" s="16">
        <v>80</v>
      </c>
      <c r="G9" s="18">
        <v>42.83</v>
      </c>
      <c r="H9" s="18">
        <v>38.62</v>
      </c>
      <c r="I9" s="17">
        <f>SUM(G9,H9)</f>
        <v>81.44999999999999</v>
      </c>
      <c r="J9" s="7">
        <v>78</v>
      </c>
      <c r="K9" s="19">
        <v>75</v>
      </c>
      <c r="L9" s="17">
        <v>61.73</v>
      </c>
      <c r="M9" s="20">
        <f t="shared" si="0"/>
        <v>92.595</v>
      </c>
      <c r="N9" s="20">
        <f>SUM(J9,K9,M9)</f>
        <v>245.595</v>
      </c>
      <c r="O9" s="20">
        <f t="shared" si="1"/>
        <v>407.04499999999996</v>
      </c>
      <c r="P9" s="27" t="str">
        <f>A9</f>
        <v>Fischer</v>
      </c>
      <c r="Q9" s="27" t="str">
        <f>B9</f>
        <v>Daniel</v>
      </c>
      <c r="R9" s="27" t="str">
        <f>C9</f>
        <v>VDSF</v>
      </c>
      <c r="S9" s="27" t="str">
        <f>D9</f>
        <v>LV Berlin - Brandenburg</v>
      </c>
      <c r="T9" s="28" t="str">
        <f>E9</f>
        <v>CJM</v>
      </c>
      <c r="U9" s="17"/>
      <c r="V9" s="17"/>
      <c r="W9" s="17"/>
      <c r="X9" s="17"/>
      <c r="Y9" s="20"/>
      <c r="Z9" s="20">
        <f>SUM(O9,W9,Y9)</f>
        <v>407.04499999999996</v>
      </c>
      <c r="AA9" s="19">
        <v>50</v>
      </c>
      <c r="AB9" s="17"/>
      <c r="AC9" s="20"/>
      <c r="AD9" s="20">
        <f>SUM(AA9,AC9)</f>
        <v>50</v>
      </c>
      <c r="AE9" s="20">
        <f>Z9+AD9</f>
        <v>457.04499999999996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7" customFormat="1" ht="12.75">
      <c r="A10" s="27"/>
      <c r="B10" s="27"/>
      <c r="C10" s="27"/>
      <c r="D10" s="27"/>
      <c r="E10" s="28"/>
      <c r="F10" s="16"/>
      <c r="G10" s="18"/>
      <c r="H10" s="18"/>
      <c r="I10" s="17"/>
      <c r="K10" s="19"/>
      <c r="L10" s="17"/>
      <c r="M10" s="20"/>
      <c r="N10" s="20"/>
      <c r="O10" s="20"/>
      <c r="P10" s="27"/>
      <c r="Q10" s="27"/>
      <c r="R10" s="27"/>
      <c r="S10" s="27"/>
      <c r="T10" s="28"/>
      <c r="U10" s="17"/>
      <c r="V10" s="17"/>
      <c r="W10" s="17"/>
      <c r="X10" s="17"/>
      <c r="Y10" s="20"/>
      <c r="Z10" s="20"/>
      <c r="AA10" s="19"/>
      <c r="AB10" s="17"/>
      <c r="AC10" s="20"/>
      <c r="AD10" s="20"/>
      <c r="AE10" s="20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7" customFormat="1" ht="12.75">
      <c r="A11" s="27" t="s">
        <v>79</v>
      </c>
      <c r="B11" s="27" t="s">
        <v>80</v>
      </c>
      <c r="C11" s="27" t="s">
        <v>108</v>
      </c>
      <c r="D11" s="27" t="s">
        <v>81</v>
      </c>
      <c r="E11" s="28" t="s">
        <v>82</v>
      </c>
      <c r="F11" s="16"/>
      <c r="G11" s="18"/>
      <c r="H11" s="18"/>
      <c r="I11" s="17"/>
      <c r="J11" s="19">
        <v>46</v>
      </c>
      <c r="K11" s="19">
        <v>5</v>
      </c>
      <c r="L11" s="17">
        <v>32.64</v>
      </c>
      <c r="M11" s="20">
        <f>L11*1.5</f>
        <v>48.96</v>
      </c>
      <c r="N11" s="20">
        <f>SUM(J11,K11,M11)</f>
        <v>99.96000000000001</v>
      </c>
      <c r="O11" s="20">
        <f>SUM(F11,I11,J11,K11,M11)</f>
        <v>99.96000000000001</v>
      </c>
      <c r="P11" s="27"/>
      <c r="Q11" s="27"/>
      <c r="R11" s="27"/>
      <c r="S11" s="27"/>
      <c r="T11" s="28"/>
      <c r="U11" s="17"/>
      <c r="V11" s="17"/>
      <c r="W11" s="17"/>
      <c r="X11" s="17"/>
      <c r="Y11" s="20"/>
      <c r="Z11" s="20"/>
      <c r="AA11" s="19" t="s">
        <v>25</v>
      </c>
      <c r="AB11" s="17"/>
      <c r="AC11" s="20"/>
      <c r="AD11" s="20"/>
      <c r="AE11" s="20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s="7" customFormat="1" ht="12.75">
      <c r="A12" s="27" t="s">
        <v>83</v>
      </c>
      <c r="B12" s="27" t="s">
        <v>84</v>
      </c>
      <c r="C12" s="27" t="s">
        <v>108</v>
      </c>
      <c r="D12" s="27" t="s">
        <v>81</v>
      </c>
      <c r="E12" s="28" t="s">
        <v>82</v>
      </c>
      <c r="F12" s="16"/>
      <c r="G12" s="18"/>
      <c r="H12" s="18"/>
      <c r="I12" s="17"/>
      <c r="J12" s="7">
        <v>28</v>
      </c>
      <c r="K12" s="19">
        <v>10</v>
      </c>
      <c r="L12" s="17">
        <v>35.92</v>
      </c>
      <c r="M12" s="20">
        <f t="shared" si="0"/>
        <v>53.88</v>
      </c>
      <c r="N12" s="20">
        <f>SUM(J12,K12,M12)</f>
        <v>91.88</v>
      </c>
      <c r="O12" s="20">
        <f t="shared" si="1"/>
        <v>91.88</v>
      </c>
      <c r="P12" s="27"/>
      <c r="Q12" s="27"/>
      <c r="R12" s="27"/>
      <c r="S12" s="27"/>
      <c r="T12" s="28"/>
      <c r="U12" s="17"/>
      <c r="V12" s="18"/>
      <c r="W12" s="17"/>
      <c r="X12" s="17"/>
      <c r="Y12" s="20"/>
      <c r="Z12" s="20"/>
      <c r="AA12" s="19"/>
      <c r="AB12" s="17"/>
      <c r="AC12" s="20"/>
      <c r="AD12" s="20"/>
      <c r="AE12" s="2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</row>
    <row r="13" spans="1:143" s="7" customFormat="1" ht="12.75">
      <c r="A13" s="27"/>
      <c r="B13" s="27"/>
      <c r="C13" s="27"/>
      <c r="D13" s="27"/>
      <c r="E13" s="28"/>
      <c r="F13" s="16"/>
      <c r="G13" s="18"/>
      <c r="H13" s="18"/>
      <c r="I13" s="17"/>
      <c r="K13" s="19"/>
      <c r="L13" s="17"/>
      <c r="M13" s="20"/>
      <c r="N13" s="20"/>
      <c r="O13" s="20"/>
      <c r="P13" s="27"/>
      <c r="Q13" s="27"/>
      <c r="R13" s="27"/>
      <c r="S13" s="27"/>
      <c r="T13" s="28"/>
      <c r="U13" s="17"/>
      <c r="V13" s="18"/>
      <c r="W13" s="17"/>
      <c r="X13" s="17"/>
      <c r="Y13" s="20"/>
      <c r="Z13" s="20"/>
      <c r="AA13" s="19"/>
      <c r="AB13" s="17"/>
      <c r="AC13" s="20"/>
      <c r="AD13" s="20"/>
      <c r="AE13" s="2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</row>
    <row r="14" spans="1:143" s="7" customFormat="1" ht="12.75">
      <c r="A14" s="27" t="s">
        <v>100</v>
      </c>
      <c r="B14" s="27" t="s">
        <v>101</v>
      </c>
      <c r="C14" s="27" t="s">
        <v>107</v>
      </c>
      <c r="D14" s="27" t="s">
        <v>66</v>
      </c>
      <c r="E14" s="28" t="s">
        <v>57</v>
      </c>
      <c r="F14" s="16"/>
      <c r="G14" s="18"/>
      <c r="H14" s="18"/>
      <c r="I14" s="17"/>
      <c r="J14" s="7">
        <v>50</v>
      </c>
      <c r="K14" s="19">
        <v>30</v>
      </c>
      <c r="L14" s="17">
        <v>38.96</v>
      </c>
      <c r="M14" s="20">
        <f t="shared" si="0"/>
        <v>58.44</v>
      </c>
      <c r="N14" s="20">
        <f>SUM(J14,K14,M14)</f>
        <v>138.44</v>
      </c>
      <c r="O14" s="20"/>
      <c r="P14" s="27"/>
      <c r="Q14" s="27"/>
      <c r="R14" s="27"/>
      <c r="S14" s="27"/>
      <c r="T14" s="28"/>
      <c r="U14" s="17"/>
      <c r="V14" s="18"/>
      <c r="W14" s="17"/>
      <c r="X14" s="17"/>
      <c r="Y14" s="20"/>
      <c r="Z14" s="20"/>
      <c r="AA14" s="19"/>
      <c r="AB14" s="17"/>
      <c r="AC14" s="20"/>
      <c r="AD14" s="20"/>
      <c r="AE14" s="20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43" s="7" customFormat="1" ht="12.75">
      <c r="A15" s="27" t="s">
        <v>99</v>
      </c>
      <c r="B15" s="27" t="s">
        <v>65</v>
      </c>
      <c r="C15" s="27" t="s">
        <v>107</v>
      </c>
      <c r="D15" s="27" t="s">
        <v>66</v>
      </c>
      <c r="E15" s="28" t="s">
        <v>57</v>
      </c>
      <c r="F15" s="16"/>
      <c r="G15" s="18"/>
      <c r="H15" s="18"/>
      <c r="I15" s="17"/>
      <c r="J15" s="7">
        <v>32</v>
      </c>
      <c r="K15" s="19">
        <v>10</v>
      </c>
      <c r="L15" s="17">
        <v>44.46</v>
      </c>
      <c r="M15" s="20">
        <f t="shared" si="0"/>
        <v>66.69</v>
      </c>
      <c r="N15" s="20">
        <f>SUM(J15,K15,M15)</f>
        <v>108.69</v>
      </c>
      <c r="O15" s="20"/>
      <c r="P15" s="27"/>
      <c r="Q15" s="27"/>
      <c r="R15" s="27"/>
      <c r="S15" s="27"/>
      <c r="T15" s="28"/>
      <c r="U15" s="17"/>
      <c r="V15" s="18"/>
      <c r="W15" s="17"/>
      <c r="X15" s="17"/>
      <c r="Y15" s="20"/>
      <c r="Z15" s="20"/>
      <c r="AA15" s="19"/>
      <c r="AB15" s="17"/>
      <c r="AC15" s="20"/>
      <c r="AD15" s="20"/>
      <c r="AE15" s="2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</row>
    <row r="16" spans="1:143" s="7" customFormat="1" ht="12.75">
      <c r="A16" s="27" t="s">
        <v>95</v>
      </c>
      <c r="B16" s="27" t="s">
        <v>97</v>
      </c>
      <c r="C16" s="27" t="s">
        <v>107</v>
      </c>
      <c r="D16" s="27" t="s">
        <v>66</v>
      </c>
      <c r="E16" s="28" t="s">
        <v>57</v>
      </c>
      <c r="F16" s="16"/>
      <c r="G16" s="18"/>
      <c r="H16" s="18"/>
      <c r="I16" s="17"/>
      <c r="J16" s="19">
        <v>16</v>
      </c>
      <c r="K16" s="19">
        <v>15</v>
      </c>
      <c r="L16" s="17">
        <v>32.84</v>
      </c>
      <c r="M16" s="20">
        <f t="shared" si="0"/>
        <v>49.260000000000005</v>
      </c>
      <c r="N16" s="20">
        <f>SUM(J16,K16,M16)</f>
        <v>80.26</v>
      </c>
      <c r="O16" s="20"/>
      <c r="P16" s="27"/>
      <c r="Q16" s="27"/>
      <c r="R16" s="27"/>
      <c r="S16" s="27"/>
      <c r="T16" s="28"/>
      <c r="U16" s="17"/>
      <c r="V16" s="17"/>
      <c r="W16" s="17"/>
      <c r="X16" s="17"/>
      <c r="Y16" s="20"/>
      <c r="Z16" s="20"/>
      <c r="AA16" s="19"/>
      <c r="AB16" s="17"/>
      <c r="AC16" s="20"/>
      <c r="AD16" s="20"/>
      <c r="AE16" s="2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7" customFormat="1" ht="12.75">
      <c r="A17" s="27" t="s">
        <v>95</v>
      </c>
      <c r="B17" s="27" t="s">
        <v>98</v>
      </c>
      <c r="C17" s="27" t="s">
        <v>107</v>
      </c>
      <c r="D17" s="27" t="s">
        <v>66</v>
      </c>
      <c r="E17" s="28" t="s">
        <v>57</v>
      </c>
      <c r="F17" s="16"/>
      <c r="G17" s="18"/>
      <c r="H17" s="18"/>
      <c r="I17" s="17"/>
      <c r="J17" s="19">
        <v>24</v>
      </c>
      <c r="K17" s="19">
        <v>10</v>
      </c>
      <c r="L17" s="17">
        <v>29.99</v>
      </c>
      <c r="M17" s="20">
        <f t="shared" si="0"/>
        <v>44.985</v>
      </c>
      <c r="N17" s="20">
        <f>SUM(J17,K17,M17)</f>
        <v>78.985</v>
      </c>
      <c r="O17" s="20"/>
      <c r="P17" s="27"/>
      <c r="Q17" s="27"/>
      <c r="R17" s="27"/>
      <c r="S17" s="27"/>
      <c r="T17" s="28"/>
      <c r="U17" s="17"/>
      <c r="V17" s="18"/>
      <c r="W17" s="17"/>
      <c r="X17" s="17"/>
      <c r="Y17" s="20"/>
      <c r="Z17" s="20"/>
      <c r="AA17" s="19"/>
      <c r="AB17" s="17"/>
      <c r="AC17" s="20"/>
      <c r="AD17" s="20"/>
      <c r="AE17" s="2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1:143" s="7" customFormat="1" ht="12.75">
      <c r="A18" s="27"/>
      <c r="B18" s="27"/>
      <c r="C18" s="27"/>
      <c r="D18" s="27"/>
      <c r="E18" s="28"/>
      <c r="F18" s="16"/>
      <c r="G18" s="18"/>
      <c r="H18" s="18"/>
      <c r="I18" s="17"/>
      <c r="J18" s="19"/>
      <c r="K18" s="19"/>
      <c r="L18" s="17"/>
      <c r="M18" s="20"/>
      <c r="N18" s="20"/>
      <c r="O18" s="20"/>
      <c r="P18" s="27"/>
      <c r="Q18" s="27"/>
      <c r="R18" s="27"/>
      <c r="S18" s="27"/>
      <c r="T18" s="28"/>
      <c r="U18" s="17"/>
      <c r="V18" s="18"/>
      <c r="W18" s="17"/>
      <c r="X18" s="17"/>
      <c r="Y18" s="20"/>
      <c r="Z18" s="20"/>
      <c r="AA18" s="19"/>
      <c r="AB18" s="17"/>
      <c r="AC18" s="20"/>
      <c r="AD18" s="20"/>
      <c r="AE18" s="2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</row>
    <row r="19" spans="1:143" s="7" customFormat="1" ht="12.75">
      <c r="A19" s="27" t="s">
        <v>100</v>
      </c>
      <c r="B19" s="27" t="s">
        <v>102</v>
      </c>
      <c r="C19" s="27" t="s">
        <v>107</v>
      </c>
      <c r="D19" s="27" t="s">
        <v>66</v>
      </c>
      <c r="E19" s="28" t="s">
        <v>94</v>
      </c>
      <c r="F19" s="16"/>
      <c r="G19" s="18"/>
      <c r="H19" s="18"/>
      <c r="I19" s="17"/>
      <c r="J19" s="7">
        <v>12</v>
      </c>
      <c r="K19" s="19">
        <v>10</v>
      </c>
      <c r="L19" s="17">
        <v>33.95</v>
      </c>
      <c r="M19" s="20">
        <f t="shared" si="0"/>
        <v>50.925000000000004</v>
      </c>
      <c r="N19" s="20">
        <f>SUM(J19,K19,M19)</f>
        <v>72.92500000000001</v>
      </c>
      <c r="O19" s="20"/>
      <c r="P19" s="27"/>
      <c r="Q19" s="27"/>
      <c r="R19" s="27"/>
      <c r="S19" s="27"/>
      <c r="T19" s="28"/>
      <c r="U19" s="17"/>
      <c r="V19" s="18"/>
      <c r="W19" s="17"/>
      <c r="X19" s="17"/>
      <c r="Y19" s="20"/>
      <c r="Z19" s="20"/>
      <c r="AA19" s="19"/>
      <c r="AB19" s="17"/>
      <c r="AC19" s="20"/>
      <c r="AD19" s="20"/>
      <c r="AE19" s="20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7" customFormat="1" ht="12.75">
      <c r="A20" s="27" t="s">
        <v>95</v>
      </c>
      <c r="B20" s="27" t="s">
        <v>96</v>
      </c>
      <c r="C20" s="27" t="s">
        <v>107</v>
      </c>
      <c r="D20" s="27" t="s">
        <v>66</v>
      </c>
      <c r="E20" s="28" t="s">
        <v>94</v>
      </c>
      <c r="F20" s="16"/>
      <c r="G20" s="18"/>
      <c r="H20" s="18"/>
      <c r="I20" s="17"/>
      <c r="J20" s="7">
        <v>20</v>
      </c>
      <c r="K20" s="19">
        <v>0</v>
      </c>
      <c r="L20" s="17">
        <v>25.04</v>
      </c>
      <c r="M20" s="20">
        <f t="shared" si="0"/>
        <v>37.56</v>
      </c>
      <c r="N20" s="20">
        <f>SUM(J20,K20,M20)</f>
        <v>57.56</v>
      </c>
      <c r="O20" s="20"/>
      <c r="P20" s="27"/>
      <c r="Q20" s="27"/>
      <c r="R20" s="27"/>
      <c r="S20" s="27"/>
      <c r="T20" s="28"/>
      <c r="U20" s="17"/>
      <c r="V20" s="18"/>
      <c r="W20" s="17"/>
      <c r="X20" s="17"/>
      <c r="Y20" s="20"/>
      <c r="Z20" s="20"/>
      <c r="AA20" s="19"/>
      <c r="AB20" s="17"/>
      <c r="AC20" s="20"/>
      <c r="AD20" s="20"/>
      <c r="AE20" s="20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31" s="12" customFormat="1" ht="12.75">
      <c r="A21" s="27"/>
      <c r="B21" s="27"/>
      <c r="C21" s="27"/>
      <c r="D21" s="27"/>
      <c r="E21" s="28"/>
      <c r="F21" s="16"/>
      <c r="G21" s="18"/>
      <c r="H21" s="18"/>
      <c r="I21" s="17"/>
      <c r="J21" s="7"/>
      <c r="K21" s="19"/>
      <c r="L21" s="17"/>
      <c r="M21" s="20"/>
      <c r="N21" s="20"/>
      <c r="O21" s="20"/>
      <c r="P21" s="27"/>
      <c r="Q21" s="27"/>
      <c r="R21" s="27"/>
      <c r="S21" s="27"/>
      <c r="T21" s="28"/>
      <c r="U21" s="17"/>
      <c r="V21" s="18"/>
      <c r="W21" s="17"/>
      <c r="X21" s="17"/>
      <c r="Y21" s="20"/>
      <c r="Z21" s="20"/>
      <c r="AA21" s="19"/>
      <c r="AB21" s="17"/>
      <c r="AC21" s="20"/>
      <c r="AD21" s="20"/>
      <c r="AE21" s="20"/>
    </row>
    <row r="22" spans="1:31" s="12" customFormat="1" ht="12.75">
      <c r="A22" s="27" t="s">
        <v>41</v>
      </c>
      <c r="B22" s="27" t="s">
        <v>42</v>
      </c>
      <c r="C22" s="27" t="s">
        <v>107</v>
      </c>
      <c r="D22" s="27" t="s">
        <v>87</v>
      </c>
      <c r="E22" s="28" t="s">
        <v>43</v>
      </c>
      <c r="F22" s="16">
        <v>90</v>
      </c>
      <c r="G22" s="18">
        <v>48.8</v>
      </c>
      <c r="H22" s="18">
        <v>47.18</v>
      </c>
      <c r="I22" s="17">
        <f>SUM(G22,H22)</f>
        <v>95.97999999999999</v>
      </c>
      <c r="J22" s="7">
        <v>84</v>
      </c>
      <c r="K22" s="19">
        <v>75</v>
      </c>
      <c r="L22" s="17">
        <v>59.79</v>
      </c>
      <c r="M22" s="20">
        <f t="shared" si="0"/>
        <v>89.685</v>
      </c>
      <c r="N22" s="20"/>
      <c r="O22" s="20">
        <f t="shared" si="1"/>
        <v>434.665</v>
      </c>
      <c r="P22" s="27" t="str">
        <f>A22</f>
        <v>Ernst</v>
      </c>
      <c r="Q22" s="27" t="str">
        <f>B22</f>
        <v>Kathrin</v>
      </c>
      <c r="R22" s="27" t="str">
        <f>C22</f>
        <v>VDSF</v>
      </c>
      <c r="S22" s="27" t="str">
        <f>D22</f>
        <v>LV Berlin - Brandenburg</v>
      </c>
      <c r="T22" s="28" t="str">
        <f>E22</f>
        <v>LD</v>
      </c>
      <c r="U22" s="17"/>
      <c r="V22" s="17"/>
      <c r="W22" s="17"/>
      <c r="X22" s="17"/>
      <c r="Y22" s="20"/>
      <c r="Z22" s="20"/>
      <c r="AA22" s="19">
        <v>80</v>
      </c>
      <c r="AB22" s="17">
        <v>80.63</v>
      </c>
      <c r="AC22" s="20">
        <f aca="true" t="shared" si="2" ref="AC22:AC34">AB22*1.5</f>
        <v>120.945</v>
      </c>
      <c r="AD22" s="20">
        <f>SUM(AA22,AC22)</f>
        <v>200.945</v>
      </c>
      <c r="AE22" s="20">
        <f>O22+AD22</f>
        <v>635.61</v>
      </c>
    </row>
    <row r="23" spans="1:31" s="12" customFormat="1" ht="12.75">
      <c r="A23" s="27" t="s">
        <v>105</v>
      </c>
      <c r="B23" s="27" t="s">
        <v>106</v>
      </c>
      <c r="C23" s="27" t="s">
        <v>107</v>
      </c>
      <c r="D23" s="27" t="s">
        <v>87</v>
      </c>
      <c r="E23" s="28" t="s">
        <v>43</v>
      </c>
      <c r="F23" s="16">
        <v>80</v>
      </c>
      <c r="G23" s="18">
        <v>37.9</v>
      </c>
      <c r="H23" s="18">
        <v>37.5</v>
      </c>
      <c r="I23" s="17">
        <f>SUM(G23,H23)</f>
        <v>75.4</v>
      </c>
      <c r="J23" s="7">
        <v>88</v>
      </c>
      <c r="K23" s="19">
        <v>75</v>
      </c>
      <c r="L23" s="17">
        <v>53.74</v>
      </c>
      <c r="M23" s="20">
        <f t="shared" si="0"/>
        <v>80.61</v>
      </c>
      <c r="N23" s="20"/>
      <c r="O23" s="20">
        <f t="shared" si="1"/>
        <v>399.01</v>
      </c>
      <c r="P23" s="27" t="str">
        <f>A23</f>
        <v>Matthes</v>
      </c>
      <c r="Q23" s="27" t="str">
        <f>B23</f>
        <v>Katharina</v>
      </c>
      <c r="R23" s="27" t="str">
        <f>C23</f>
        <v>VDSF</v>
      </c>
      <c r="S23" s="27" t="str">
        <f>D23</f>
        <v>LV Berlin - Brandenburg</v>
      </c>
      <c r="T23" s="28" t="str">
        <f>E23</f>
        <v>LD</v>
      </c>
      <c r="U23" s="17"/>
      <c r="V23" s="17"/>
      <c r="W23" s="17"/>
      <c r="X23" s="17"/>
      <c r="Y23" s="20"/>
      <c r="Z23" s="20"/>
      <c r="AA23" s="19">
        <v>50</v>
      </c>
      <c r="AB23" s="17">
        <v>73.61</v>
      </c>
      <c r="AC23" s="20">
        <f t="shared" si="2"/>
        <v>110.41499999999999</v>
      </c>
      <c r="AD23" s="20">
        <f>SUM(AA23,AC23)</f>
        <v>160.415</v>
      </c>
      <c r="AE23" s="20">
        <f>O23+AD23</f>
        <v>559.425</v>
      </c>
    </row>
    <row r="24" spans="1:143" s="7" customFormat="1" ht="12.75">
      <c r="A24" s="27" t="s">
        <v>89</v>
      </c>
      <c r="B24" s="27" t="s">
        <v>103</v>
      </c>
      <c r="C24" s="27" t="s">
        <v>107</v>
      </c>
      <c r="D24" s="27" t="s">
        <v>36</v>
      </c>
      <c r="E24" s="28" t="s">
        <v>43</v>
      </c>
      <c r="F24" s="16">
        <v>15</v>
      </c>
      <c r="G24" s="18">
        <v>19.61</v>
      </c>
      <c r="H24" s="18">
        <v>17.68</v>
      </c>
      <c r="I24" s="17">
        <f>SUM(G24,H24)</f>
        <v>37.29</v>
      </c>
      <c r="J24" s="7">
        <v>66</v>
      </c>
      <c r="K24" s="19">
        <v>25</v>
      </c>
      <c r="L24" s="17">
        <v>42.21</v>
      </c>
      <c r="M24" s="20">
        <f t="shared" si="0"/>
        <v>63.315</v>
      </c>
      <c r="N24" s="20"/>
      <c r="O24" s="20">
        <f t="shared" si="1"/>
        <v>206.605</v>
      </c>
      <c r="P24" s="27"/>
      <c r="Q24" s="27"/>
      <c r="R24" s="27"/>
      <c r="S24" s="27"/>
      <c r="T24" s="28"/>
      <c r="U24" s="17"/>
      <c r="V24" s="17"/>
      <c r="W24" s="17"/>
      <c r="X24" s="17"/>
      <c r="Y24" s="20"/>
      <c r="Z24" s="20"/>
      <c r="AA24" s="19"/>
      <c r="AB24" s="17"/>
      <c r="AC24" s="20"/>
      <c r="AD24" s="20"/>
      <c r="AE24" s="20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31" s="12" customFormat="1" ht="12.75">
      <c r="A25" s="27"/>
      <c r="B25" s="27"/>
      <c r="C25" s="27"/>
      <c r="D25" s="27"/>
      <c r="E25" s="28"/>
      <c r="F25" s="16"/>
      <c r="G25" s="18"/>
      <c r="H25" s="18"/>
      <c r="I25" s="17"/>
      <c r="J25" s="7"/>
      <c r="K25" s="19"/>
      <c r="L25" s="17"/>
      <c r="M25" s="20"/>
      <c r="N25" s="20"/>
      <c r="O25" s="20"/>
      <c r="P25" s="27"/>
      <c r="Q25" s="27"/>
      <c r="R25" s="27"/>
      <c r="S25" s="27"/>
      <c r="T25" s="28"/>
      <c r="U25" s="17"/>
      <c r="V25" s="17"/>
      <c r="W25" s="17"/>
      <c r="X25" s="17"/>
      <c r="Y25" s="20"/>
      <c r="Z25" s="20"/>
      <c r="AA25" s="19"/>
      <c r="AB25" s="17"/>
      <c r="AC25" s="20"/>
      <c r="AD25" s="20"/>
      <c r="AE25" s="20"/>
    </row>
    <row r="26" spans="1:31" s="12" customFormat="1" ht="12.75">
      <c r="A26" s="27" t="s">
        <v>28</v>
      </c>
      <c r="B26" s="27" t="s">
        <v>77</v>
      </c>
      <c r="C26" s="27" t="s">
        <v>107</v>
      </c>
      <c r="D26" s="27" t="s">
        <v>87</v>
      </c>
      <c r="E26" s="28" t="s">
        <v>31</v>
      </c>
      <c r="F26" s="16">
        <v>85</v>
      </c>
      <c r="G26" s="18">
        <v>52.95</v>
      </c>
      <c r="H26" s="18">
        <v>51.59</v>
      </c>
      <c r="I26" s="17">
        <f>SUM(G26,H26)</f>
        <v>104.54</v>
      </c>
      <c r="J26" s="7">
        <v>96</v>
      </c>
      <c r="K26" s="19">
        <v>85</v>
      </c>
      <c r="L26" s="17">
        <v>69.44</v>
      </c>
      <c r="M26" s="20">
        <f t="shared" si="0"/>
        <v>104.16</v>
      </c>
      <c r="N26" s="20"/>
      <c r="O26" s="20">
        <f t="shared" si="1"/>
        <v>474.70000000000005</v>
      </c>
      <c r="P26" s="27" t="str">
        <f>A26</f>
        <v>Wagner</v>
      </c>
      <c r="Q26" s="27" t="str">
        <f>B26</f>
        <v>Frank</v>
      </c>
      <c r="R26" s="27" t="str">
        <f>C26</f>
        <v>VDSF</v>
      </c>
      <c r="S26" s="27" t="str">
        <f>D26</f>
        <v>LV Berlin - Brandenburg</v>
      </c>
      <c r="T26" s="28" t="str">
        <f>E26</f>
        <v>LM</v>
      </c>
      <c r="U26" s="17">
        <v>71.3</v>
      </c>
      <c r="V26" s="17">
        <v>62.28</v>
      </c>
      <c r="W26" s="17">
        <f>SUM(U26,V26)</f>
        <v>133.57999999999998</v>
      </c>
      <c r="X26" s="17">
        <v>95.59</v>
      </c>
      <c r="Y26" s="20">
        <f>X26*1.5</f>
        <v>143.385</v>
      </c>
      <c r="Z26" s="20">
        <f>SUM(O26,W26,Y26)</f>
        <v>751.665</v>
      </c>
      <c r="AA26" s="19">
        <v>90</v>
      </c>
      <c r="AB26" s="17">
        <v>90.79</v>
      </c>
      <c r="AC26" s="20">
        <f t="shared" si="2"/>
        <v>136.185</v>
      </c>
      <c r="AD26" s="20">
        <f>SUM(AA26,AC26)</f>
        <v>226.185</v>
      </c>
      <c r="AE26" s="20">
        <f>Z26+AD26</f>
        <v>977.8499999999999</v>
      </c>
    </row>
    <row r="27" spans="1:31" s="12" customFormat="1" ht="12.75">
      <c r="A27" s="27" t="s">
        <v>89</v>
      </c>
      <c r="B27" s="27" t="s">
        <v>90</v>
      </c>
      <c r="C27" s="27" t="s">
        <v>107</v>
      </c>
      <c r="D27" s="27" t="s">
        <v>36</v>
      </c>
      <c r="E27" s="28" t="s">
        <v>31</v>
      </c>
      <c r="F27" s="16">
        <v>100</v>
      </c>
      <c r="G27" s="18">
        <v>48.19</v>
      </c>
      <c r="H27" s="18">
        <v>46.67</v>
      </c>
      <c r="I27" s="17">
        <f>SUM(G27,H27)</f>
        <v>94.86</v>
      </c>
      <c r="J27" s="7">
        <v>94</v>
      </c>
      <c r="K27" s="19">
        <v>90</v>
      </c>
      <c r="L27" s="17">
        <v>60.91</v>
      </c>
      <c r="M27" s="20">
        <f t="shared" si="0"/>
        <v>91.365</v>
      </c>
      <c r="N27" s="20"/>
      <c r="O27" s="20">
        <f t="shared" si="1"/>
        <v>470.225</v>
      </c>
      <c r="P27" s="27" t="str">
        <f>A27</f>
        <v>Gath</v>
      </c>
      <c r="Q27" s="27" t="str">
        <f>B27</f>
        <v>Benjamin</v>
      </c>
      <c r="R27" s="27" t="str">
        <f>C27</f>
        <v>VDSF</v>
      </c>
      <c r="S27" s="27" t="str">
        <f>D27</f>
        <v>SC Borussia 1920 Friedr.</v>
      </c>
      <c r="T27" s="28" t="str">
        <f>E27</f>
        <v>LM</v>
      </c>
      <c r="U27" s="17">
        <v>61.36</v>
      </c>
      <c r="V27" s="17">
        <v>60.32</v>
      </c>
      <c r="W27" s="17">
        <f>SUM(U27,V27)</f>
        <v>121.68</v>
      </c>
      <c r="X27" s="17">
        <v>94.34</v>
      </c>
      <c r="Y27" s="20">
        <f>X27*1.5</f>
        <v>141.51</v>
      </c>
      <c r="Z27" s="20">
        <f>SUM(O27,W27,Y27)</f>
        <v>733.415</v>
      </c>
      <c r="AA27" s="19"/>
      <c r="AB27" s="17"/>
      <c r="AC27" s="20"/>
      <c r="AD27" s="20"/>
      <c r="AE27" s="20"/>
    </row>
    <row r="28" spans="1:31" s="12" customFormat="1" ht="12.75">
      <c r="A28" s="27" t="s">
        <v>39</v>
      </c>
      <c r="B28" s="27" t="s">
        <v>40</v>
      </c>
      <c r="C28" s="27" t="s">
        <v>107</v>
      </c>
      <c r="D28" s="27" t="s">
        <v>87</v>
      </c>
      <c r="E28" s="28" t="s">
        <v>31</v>
      </c>
      <c r="F28" s="16">
        <v>75</v>
      </c>
      <c r="G28" s="18">
        <v>49.07</v>
      </c>
      <c r="H28" s="18">
        <v>48.34</v>
      </c>
      <c r="I28" s="17">
        <f>SUM(G28,H28)</f>
        <v>97.41</v>
      </c>
      <c r="J28" s="19">
        <v>90</v>
      </c>
      <c r="K28" s="19">
        <v>90</v>
      </c>
      <c r="L28" s="17">
        <v>66.67</v>
      </c>
      <c r="M28" s="20">
        <f t="shared" si="0"/>
        <v>100.005</v>
      </c>
      <c r="N28" s="20"/>
      <c r="O28" s="20">
        <f t="shared" si="1"/>
        <v>452.41499999999996</v>
      </c>
      <c r="P28" s="27" t="str">
        <f>A28</f>
        <v>Madauß</v>
      </c>
      <c r="Q28" s="27" t="str">
        <f>B28</f>
        <v>Felix</v>
      </c>
      <c r="R28" s="27" t="str">
        <f>C28</f>
        <v>VDSF</v>
      </c>
      <c r="S28" s="27" t="str">
        <f>D28</f>
        <v>LV Berlin - Brandenburg</v>
      </c>
      <c r="T28" s="28" t="str">
        <f>E28</f>
        <v>LM</v>
      </c>
      <c r="U28" s="17">
        <v>59.33</v>
      </c>
      <c r="V28" s="17">
        <v>58.1</v>
      </c>
      <c r="W28" s="17">
        <f>SUM(U28,V28)</f>
        <v>117.43</v>
      </c>
      <c r="X28" s="17">
        <v>90.69</v>
      </c>
      <c r="Y28" s="20">
        <f>X28*1.5</f>
        <v>136.035</v>
      </c>
      <c r="Z28" s="20">
        <f>SUM(O28,W28,Y28)</f>
        <v>705.88</v>
      </c>
      <c r="AA28" s="19">
        <v>45</v>
      </c>
      <c r="AB28" s="17">
        <v>80.55</v>
      </c>
      <c r="AC28" s="20">
        <f t="shared" si="2"/>
        <v>120.82499999999999</v>
      </c>
      <c r="AD28" s="20">
        <f>SUM(AA28,AC28)</f>
        <v>165.825</v>
      </c>
      <c r="AE28" s="20">
        <f>Z28+AD28</f>
        <v>871.7049999999999</v>
      </c>
    </row>
    <row r="29" spans="1:31" s="12" customFormat="1" ht="12.75">
      <c r="A29" s="27" t="s">
        <v>91</v>
      </c>
      <c r="B29" s="27" t="s">
        <v>92</v>
      </c>
      <c r="C29" s="27" t="s">
        <v>107</v>
      </c>
      <c r="D29" s="27" t="s">
        <v>87</v>
      </c>
      <c r="E29" s="28" t="s">
        <v>31</v>
      </c>
      <c r="F29" s="16">
        <v>70</v>
      </c>
      <c r="G29" s="18">
        <v>42.55</v>
      </c>
      <c r="H29" s="18">
        <v>40.85</v>
      </c>
      <c r="I29" s="17">
        <f>SUM(G29,H29)</f>
        <v>83.4</v>
      </c>
      <c r="J29" s="7">
        <v>88</v>
      </c>
      <c r="K29" s="19">
        <v>95</v>
      </c>
      <c r="L29" s="17">
        <v>59.68</v>
      </c>
      <c r="M29" s="20">
        <f t="shared" si="0"/>
        <v>89.52</v>
      </c>
      <c r="N29" s="20"/>
      <c r="O29" s="20">
        <f t="shared" si="1"/>
        <v>425.91999999999996</v>
      </c>
      <c r="P29" s="27" t="str">
        <f>A29</f>
        <v>Kittlitz</v>
      </c>
      <c r="Q29" s="27" t="str">
        <f>B29</f>
        <v>Carsten von</v>
      </c>
      <c r="R29" s="27" t="str">
        <f>C29</f>
        <v>VDSF</v>
      </c>
      <c r="S29" s="27" t="str">
        <f>D29</f>
        <v>LV Berlin - Brandenburg</v>
      </c>
      <c r="T29" s="28" t="str">
        <f>E29</f>
        <v>LM</v>
      </c>
      <c r="U29" s="17">
        <v>54.72</v>
      </c>
      <c r="V29" s="17">
        <v>52.95</v>
      </c>
      <c r="W29" s="17">
        <f>SUM(U29,V29)</f>
        <v>107.67</v>
      </c>
      <c r="X29" s="17">
        <v>89.87</v>
      </c>
      <c r="Y29" s="20">
        <f>X29*1.5</f>
        <v>134.805</v>
      </c>
      <c r="Z29" s="20">
        <f>SUM(O29,W29,Y29)</f>
        <v>668.395</v>
      </c>
      <c r="AA29" s="19"/>
      <c r="AB29" s="17"/>
      <c r="AC29" s="20"/>
      <c r="AD29" s="20"/>
      <c r="AE29" s="20"/>
    </row>
    <row r="30" spans="1:31" s="12" customFormat="1" ht="12.75">
      <c r="A30" s="27" t="s">
        <v>34</v>
      </c>
      <c r="B30" s="27" t="s">
        <v>35</v>
      </c>
      <c r="C30" s="27" t="s">
        <v>107</v>
      </c>
      <c r="D30" s="27" t="s">
        <v>36</v>
      </c>
      <c r="E30" s="28" t="s">
        <v>31</v>
      </c>
      <c r="F30" s="16">
        <v>85</v>
      </c>
      <c r="G30" s="18">
        <v>43.05</v>
      </c>
      <c r="H30" s="18">
        <v>41.95</v>
      </c>
      <c r="I30" s="17">
        <f>SUM(G30,H30)</f>
        <v>85</v>
      </c>
      <c r="J30" s="7">
        <v>86</v>
      </c>
      <c r="K30" s="19">
        <v>75</v>
      </c>
      <c r="L30" s="17">
        <v>57.59</v>
      </c>
      <c r="M30" s="20">
        <f t="shared" si="0"/>
        <v>86.385</v>
      </c>
      <c r="N30" s="20"/>
      <c r="O30" s="20">
        <f t="shared" si="1"/>
        <v>417.385</v>
      </c>
      <c r="P30" s="27" t="str">
        <f>A30</f>
        <v>Weigel</v>
      </c>
      <c r="Q30" s="27" t="str">
        <f>B30</f>
        <v>Thomas</v>
      </c>
      <c r="R30" s="27" t="str">
        <f>C30</f>
        <v>VDSF</v>
      </c>
      <c r="S30" s="27" t="str">
        <f>D30</f>
        <v>SC Borussia 1920 Friedr.</v>
      </c>
      <c r="T30" s="28" t="str">
        <f>E30</f>
        <v>LM</v>
      </c>
      <c r="U30" s="17">
        <v>54.27</v>
      </c>
      <c r="V30" s="17">
        <v>52.05</v>
      </c>
      <c r="W30" s="17">
        <f>SUM(U30,V30)</f>
        <v>106.32</v>
      </c>
      <c r="X30" s="17">
        <v>93.81</v>
      </c>
      <c r="Y30" s="20">
        <f>X30*1.5</f>
        <v>140.715</v>
      </c>
      <c r="Z30" s="20">
        <f>SUM(O30,W30,Y30)</f>
        <v>664.42</v>
      </c>
      <c r="AA30" s="19">
        <v>65</v>
      </c>
      <c r="AB30" s="17">
        <v>88.38</v>
      </c>
      <c r="AC30" s="20">
        <f t="shared" si="2"/>
        <v>132.57</v>
      </c>
      <c r="AD30" s="20">
        <f>SUM(AA30,AC30)</f>
        <v>197.57</v>
      </c>
      <c r="AE30" s="20">
        <f>Z30+AD30</f>
        <v>861.99</v>
      </c>
    </row>
    <row r="31" spans="1:31" s="12" customFormat="1" ht="12.75">
      <c r="A31" s="27"/>
      <c r="B31" s="27"/>
      <c r="C31" s="27"/>
      <c r="D31" s="27"/>
      <c r="E31" s="28"/>
      <c r="F31" s="16"/>
      <c r="G31" s="18"/>
      <c r="H31" s="18"/>
      <c r="I31" s="17"/>
      <c r="J31" s="7"/>
      <c r="K31" s="19"/>
      <c r="L31" s="17"/>
      <c r="M31" s="20"/>
      <c r="N31" s="20"/>
      <c r="O31" s="20"/>
      <c r="P31" s="27"/>
      <c r="Q31" s="27"/>
      <c r="R31" s="27"/>
      <c r="S31" s="27"/>
      <c r="T31" s="28"/>
      <c r="U31" s="17"/>
      <c r="V31" s="17"/>
      <c r="W31" s="17"/>
      <c r="X31" s="17"/>
      <c r="Y31" s="20"/>
      <c r="Z31" s="20"/>
      <c r="AA31" s="19"/>
      <c r="AB31" s="17"/>
      <c r="AC31" s="20"/>
      <c r="AD31" s="20"/>
      <c r="AE31" s="20"/>
    </row>
    <row r="32" spans="1:143" s="7" customFormat="1" ht="12.75">
      <c r="A32" s="27" t="s">
        <v>48</v>
      </c>
      <c r="B32" s="27" t="s">
        <v>49</v>
      </c>
      <c r="C32" s="27" t="s">
        <v>107</v>
      </c>
      <c r="D32" s="27" t="s">
        <v>36</v>
      </c>
      <c r="E32" s="28" t="s">
        <v>47</v>
      </c>
      <c r="F32" s="16">
        <v>85</v>
      </c>
      <c r="G32" s="18">
        <v>49.59</v>
      </c>
      <c r="H32" s="18">
        <v>47.91</v>
      </c>
      <c r="I32" s="17">
        <f>SUM(G32,H32)</f>
        <v>97.5</v>
      </c>
      <c r="J32" s="19">
        <v>86</v>
      </c>
      <c r="K32" s="19">
        <v>75</v>
      </c>
      <c r="L32" s="17">
        <v>59.77</v>
      </c>
      <c r="M32" s="20">
        <f t="shared" si="0"/>
        <v>89.655</v>
      </c>
      <c r="N32" s="20"/>
      <c r="O32" s="20">
        <f t="shared" si="1"/>
        <v>433.155</v>
      </c>
      <c r="P32" s="27" t="str">
        <f>A32</f>
        <v>Oelke</v>
      </c>
      <c r="Q32" s="27" t="str">
        <f>B32</f>
        <v>Heinz</v>
      </c>
      <c r="R32" s="27" t="str">
        <f>C32</f>
        <v>VDSF</v>
      </c>
      <c r="S32" s="27" t="str">
        <f>D32</f>
        <v>SC Borussia 1920 Friedr.</v>
      </c>
      <c r="T32" s="28" t="str">
        <f>E32</f>
        <v>S</v>
      </c>
      <c r="U32" s="17">
        <v>60.23</v>
      </c>
      <c r="V32" s="17">
        <v>51.01</v>
      </c>
      <c r="W32" s="17">
        <f>SUM(U32,V32)</f>
        <v>111.24</v>
      </c>
      <c r="X32" s="17">
        <v>91.79</v>
      </c>
      <c r="Y32" s="20">
        <f>X32*1.5</f>
        <v>137.685</v>
      </c>
      <c r="Z32" s="20">
        <f>SUM(O32,W32,Y32)</f>
        <v>682.0799999999999</v>
      </c>
      <c r="AA32" s="19">
        <v>60</v>
      </c>
      <c r="AB32" s="17">
        <v>72.28</v>
      </c>
      <c r="AC32" s="20">
        <f t="shared" si="2"/>
        <v>108.42</v>
      </c>
      <c r="AD32" s="20">
        <f>SUM(AA32,AC32)</f>
        <v>168.42000000000002</v>
      </c>
      <c r="AE32" s="20">
        <f>Z32+AD32</f>
        <v>850.5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</row>
    <row r="33" spans="1:143" s="7" customFormat="1" ht="12.75">
      <c r="A33" s="27" t="s">
        <v>62</v>
      </c>
      <c r="B33" s="27" t="s">
        <v>63</v>
      </c>
      <c r="C33" s="27" t="s">
        <v>107</v>
      </c>
      <c r="D33" s="27" t="s">
        <v>87</v>
      </c>
      <c r="E33" s="28" t="s">
        <v>47</v>
      </c>
      <c r="F33" s="16">
        <v>65</v>
      </c>
      <c r="G33" s="18">
        <v>40.44</v>
      </c>
      <c r="H33" s="18">
        <v>37.52</v>
      </c>
      <c r="I33" s="17">
        <f>SUM(G33,H33)</f>
        <v>77.96000000000001</v>
      </c>
      <c r="J33" s="19">
        <v>70</v>
      </c>
      <c r="K33" s="19">
        <v>55</v>
      </c>
      <c r="L33" s="17">
        <v>52.32</v>
      </c>
      <c r="M33" s="20">
        <f t="shared" si="0"/>
        <v>78.48</v>
      </c>
      <c r="N33" s="20"/>
      <c r="O33" s="20">
        <f t="shared" si="1"/>
        <v>346.44000000000005</v>
      </c>
      <c r="P33" s="27" t="str">
        <f>A33</f>
        <v>Goddäus</v>
      </c>
      <c r="Q33" s="27" t="str">
        <f>B33</f>
        <v>Erich</v>
      </c>
      <c r="R33" s="27" t="str">
        <f>C33</f>
        <v>VDSF</v>
      </c>
      <c r="S33" s="27" t="str">
        <f>D33</f>
        <v>LV Berlin - Brandenburg</v>
      </c>
      <c r="T33" s="28" t="str">
        <f>E33</f>
        <v>S</v>
      </c>
      <c r="U33" s="17">
        <v>52.6</v>
      </c>
      <c r="V33" s="17">
        <v>51.66</v>
      </c>
      <c r="W33" s="17">
        <f>SUM(U33,V33)</f>
        <v>104.25999999999999</v>
      </c>
      <c r="X33" s="17">
        <v>97.17</v>
      </c>
      <c r="Y33" s="20">
        <f>X33*1.5</f>
        <v>145.755</v>
      </c>
      <c r="Z33" s="20">
        <f>SUM(O33,W33,Y33)</f>
        <v>596.455</v>
      </c>
      <c r="AA33" s="19"/>
      <c r="AB33" s="17"/>
      <c r="AC33" s="20"/>
      <c r="AD33" s="20"/>
      <c r="AE33" s="20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</row>
    <row r="34" spans="1:143" s="7" customFormat="1" ht="12.75">
      <c r="A34" s="27" t="s">
        <v>60</v>
      </c>
      <c r="B34" s="27" t="s">
        <v>61</v>
      </c>
      <c r="C34" s="27" t="s">
        <v>107</v>
      </c>
      <c r="D34" s="27" t="s">
        <v>36</v>
      </c>
      <c r="E34" s="28" t="s">
        <v>47</v>
      </c>
      <c r="F34" s="16">
        <v>80</v>
      </c>
      <c r="G34" s="18">
        <v>43.81</v>
      </c>
      <c r="H34" s="18">
        <v>42.14</v>
      </c>
      <c r="I34" s="17">
        <f>SUM(G34,H34)</f>
        <v>85.95</v>
      </c>
      <c r="J34" s="19">
        <v>68</v>
      </c>
      <c r="K34" s="19">
        <v>50</v>
      </c>
      <c r="L34" s="17">
        <v>54.07</v>
      </c>
      <c r="M34" s="20">
        <f t="shared" si="0"/>
        <v>81.105</v>
      </c>
      <c r="N34" s="20"/>
      <c r="O34" s="20">
        <f t="shared" si="1"/>
        <v>365.055</v>
      </c>
      <c r="P34" s="27" t="str">
        <f>A34</f>
        <v>Nowak</v>
      </c>
      <c r="Q34" s="27" t="str">
        <f>B34</f>
        <v>Lutz</v>
      </c>
      <c r="R34" s="27" t="str">
        <f>C34</f>
        <v>VDSF</v>
      </c>
      <c r="S34" s="27" t="str">
        <f>D34</f>
        <v>SC Borussia 1920 Friedr.</v>
      </c>
      <c r="T34" s="28" t="str">
        <f>E34</f>
        <v>S</v>
      </c>
      <c r="U34" s="17">
        <v>49.55</v>
      </c>
      <c r="V34" s="17">
        <v>43.27</v>
      </c>
      <c r="W34" s="17">
        <f>SUM(U34,V34)</f>
        <v>92.82</v>
      </c>
      <c r="X34" s="17">
        <v>84.19</v>
      </c>
      <c r="Y34" s="20">
        <f>X34*1.5</f>
        <v>126.285</v>
      </c>
      <c r="Z34" s="20">
        <f>SUM(O34,W34,Y34)</f>
        <v>584.16</v>
      </c>
      <c r="AA34" s="19">
        <v>65</v>
      </c>
      <c r="AB34" s="17">
        <v>66.89</v>
      </c>
      <c r="AC34" s="20">
        <f t="shared" si="2"/>
        <v>100.33500000000001</v>
      </c>
      <c r="AD34" s="20">
        <f>SUM(AA34,AC34)</f>
        <v>165.335</v>
      </c>
      <c r="AE34" s="20">
        <f>Z34+AD34</f>
        <v>749.495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3" s="7" customFormat="1" ht="12.75">
      <c r="A35" s="27" t="s">
        <v>89</v>
      </c>
      <c r="B35" s="27" t="s">
        <v>104</v>
      </c>
      <c r="C35" s="27" t="s">
        <v>107</v>
      </c>
      <c r="D35" s="27" t="s">
        <v>36</v>
      </c>
      <c r="E35" s="28" t="s">
        <v>47</v>
      </c>
      <c r="F35" s="16">
        <v>15</v>
      </c>
      <c r="G35" s="18">
        <v>30.51</v>
      </c>
      <c r="H35" s="18">
        <v>28.94</v>
      </c>
      <c r="I35" s="17">
        <f>SUM(G35,H35)</f>
        <v>59.45</v>
      </c>
      <c r="J35" s="19">
        <v>62</v>
      </c>
      <c r="K35" s="19">
        <v>30</v>
      </c>
      <c r="L35" s="17">
        <v>46.36</v>
      </c>
      <c r="M35" s="20">
        <f t="shared" si="0"/>
        <v>69.53999999999999</v>
      </c>
      <c r="N35" s="20"/>
      <c r="O35" s="20">
        <f t="shared" si="1"/>
        <v>235.98999999999998</v>
      </c>
      <c r="P35" s="27" t="str">
        <f>A35</f>
        <v>Gath</v>
      </c>
      <c r="Q35" s="27" t="str">
        <f>B35</f>
        <v>Ralf</v>
      </c>
      <c r="R35" s="27" t="str">
        <f>C35</f>
        <v>VDSF</v>
      </c>
      <c r="S35" s="27" t="str">
        <f>D35</f>
        <v>SC Borussia 1920 Friedr.</v>
      </c>
      <c r="T35" s="28" t="str">
        <f>E35</f>
        <v>S</v>
      </c>
      <c r="U35" s="17">
        <v>47.2</v>
      </c>
      <c r="V35" s="17">
        <v>46.9</v>
      </c>
      <c r="W35" s="17">
        <f>SUM(U35,V35)</f>
        <v>94.1</v>
      </c>
      <c r="X35" s="7">
        <v>65.88</v>
      </c>
      <c r="Y35" s="20">
        <f>X35*1.5</f>
        <v>98.82</v>
      </c>
      <c r="Z35" s="20">
        <f>SUM(O35,W35,Y35)</f>
        <v>428.90999999999997</v>
      </c>
      <c r="AA35" s="19"/>
      <c r="AB35" s="17"/>
      <c r="AC35" s="20"/>
      <c r="AD35" s="20"/>
      <c r="AE35" s="20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  <row r="36" spans="1:143" s="7" customFormat="1" ht="12.75">
      <c r="A36" s="27" t="s">
        <v>44</v>
      </c>
      <c r="B36" s="27" t="s">
        <v>45</v>
      </c>
      <c r="C36" s="27" t="s">
        <v>108</v>
      </c>
      <c r="D36" s="27" t="s">
        <v>93</v>
      </c>
      <c r="E36" s="28" t="s">
        <v>47</v>
      </c>
      <c r="F36" s="16">
        <v>70</v>
      </c>
      <c r="G36" s="18">
        <v>40.7</v>
      </c>
      <c r="H36" s="18">
        <v>35.76</v>
      </c>
      <c r="I36" s="17">
        <f>SUM(G36,H36)</f>
        <v>76.46000000000001</v>
      </c>
      <c r="J36" s="7">
        <v>68</v>
      </c>
      <c r="K36" s="19">
        <v>60</v>
      </c>
      <c r="L36" s="17">
        <v>59.77</v>
      </c>
      <c r="M36" s="20">
        <f t="shared" si="0"/>
        <v>89.655</v>
      </c>
      <c r="N36" s="20"/>
      <c r="O36" s="20">
        <f t="shared" si="1"/>
        <v>364.115</v>
      </c>
      <c r="P36" s="27"/>
      <c r="Q36" s="27"/>
      <c r="R36" s="27"/>
      <c r="S36" s="27"/>
      <c r="T36" s="28"/>
      <c r="U36" s="17"/>
      <c r="V36" s="17"/>
      <c r="W36" s="17"/>
      <c r="X36" s="17"/>
      <c r="Y36" s="20"/>
      <c r="Z36" s="20"/>
      <c r="AA36" s="19"/>
      <c r="AB36" s="17"/>
      <c r="AC36" s="20"/>
      <c r="AD36" s="20"/>
      <c r="AE36" s="20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</row>
  </sheetData>
  <mergeCells count="3">
    <mergeCell ref="A1:H1"/>
    <mergeCell ref="P1:X1"/>
    <mergeCell ref="X3:Y3"/>
  </mergeCells>
  <printOptions/>
  <pageMargins left="0.5905511811023623" right="0.3937007874015748" top="0.984251968503937" bottom="0.7874015748031497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4"/>
  <sheetViews>
    <sheetView workbookViewId="0" topLeftCell="A1">
      <selection activeCell="F39" sqref="F39"/>
    </sheetView>
  </sheetViews>
  <sheetFormatPr defaultColWidth="11.421875" defaultRowHeight="12.75"/>
  <cols>
    <col min="1" max="1" width="11.57421875" style="29" customWidth="1"/>
    <col min="2" max="2" width="8.421875" style="29" customWidth="1"/>
    <col min="3" max="3" width="20.57421875" style="29" customWidth="1"/>
    <col min="4" max="4" width="7.57421875" style="30" customWidth="1"/>
    <col min="5" max="5" width="6.140625" style="1" customWidth="1"/>
    <col min="6" max="6" width="12.7109375" style="5" customWidth="1"/>
    <col min="7" max="7" width="14.140625" style="4" customWidth="1"/>
    <col min="8" max="8" width="13.00390625" style="4" customWidth="1"/>
    <col min="9" max="16384" width="10.00390625" style="5" customWidth="1"/>
  </cols>
  <sheetData>
    <row r="1" spans="1:8" s="12" customFormat="1" ht="12.75">
      <c r="A1" s="25"/>
      <c r="B1" s="25"/>
      <c r="C1" s="25"/>
      <c r="D1" s="26"/>
      <c r="E1" s="14"/>
      <c r="G1" s="10"/>
      <c r="H1" s="10"/>
    </row>
    <row r="2" spans="1:120" s="7" customFormat="1" ht="12.75">
      <c r="A2" s="27" t="s">
        <v>2</v>
      </c>
      <c r="B2" s="27" t="s">
        <v>3</v>
      </c>
      <c r="C2" s="27" t="s">
        <v>4</v>
      </c>
      <c r="D2" s="28" t="s">
        <v>5</v>
      </c>
      <c r="E2" s="16" t="s">
        <v>71</v>
      </c>
      <c r="F2" s="7" t="s">
        <v>11</v>
      </c>
      <c r="G2" s="31" t="s">
        <v>13</v>
      </c>
      <c r="H2" s="31" t="s">
        <v>26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7" customFormat="1" ht="12.75">
      <c r="A3" s="27"/>
      <c r="B3" s="27"/>
      <c r="C3" s="27"/>
      <c r="D3" s="28"/>
      <c r="E3" s="16"/>
      <c r="G3" s="20"/>
      <c r="H3" s="2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7" customFormat="1" ht="18" customHeight="1">
      <c r="A4" s="27" t="s">
        <v>28</v>
      </c>
      <c r="B4" s="27" t="s">
        <v>29</v>
      </c>
      <c r="C4" s="27" t="s">
        <v>30</v>
      </c>
      <c r="D4" s="28" t="s">
        <v>31</v>
      </c>
      <c r="E4" s="16"/>
      <c r="F4" s="20"/>
      <c r="G4" s="20"/>
      <c r="H4" s="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7" customFormat="1" ht="18" customHeight="1">
      <c r="A5" s="27" t="s">
        <v>32</v>
      </c>
      <c r="B5" s="27" t="s">
        <v>33</v>
      </c>
      <c r="C5" s="27" t="s">
        <v>30</v>
      </c>
      <c r="D5" s="28" t="s">
        <v>31</v>
      </c>
      <c r="E5" s="16"/>
      <c r="F5" s="20"/>
      <c r="G5" s="20"/>
      <c r="H5" s="2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7" customFormat="1" ht="18" customHeight="1">
      <c r="A6" s="27" t="s">
        <v>34</v>
      </c>
      <c r="B6" s="27" t="s">
        <v>35</v>
      </c>
      <c r="C6" s="27" t="s">
        <v>36</v>
      </c>
      <c r="D6" s="28" t="s">
        <v>31</v>
      </c>
      <c r="E6" s="16"/>
      <c r="F6" s="20"/>
      <c r="G6" s="20"/>
      <c r="H6" s="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7" customFormat="1" ht="18" customHeight="1">
      <c r="A7" s="27" t="s">
        <v>38</v>
      </c>
      <c r="B7" s="27" t="s">
        <v>37</v>
      </c>
      <c r="C7" s="27" t="s">
        <v>30</v>
      </c>
      <c r="D7" s="28" t="s">
        <v>31</v>
      </c>
      <c r="E7" s="16"/>
      <c r="F7" s="20"/>
      <c r="G7" s="20"/>
      <c r="H7" s="2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</row>
    <row r="8" spans="1:120" s="7" customFormat="1" ht="18" customHeight="1">
      <c r="A8" s="27" t="s">
        <v>39</v>
      </c>
      <c r="B8" s="27" t="s">
        <v>40</v>
      </c>
      <c r="C8" s="27" t="s">
        <v>30</v>
      </c>
      <c r="D8" s="28" t="s">
        <v>31</v>
      </c>
      <c r="E8" s="16"/>
      <c r="F8" s="20"/>
      <c r="G8" s="20"/>
      <c r="H8" s="20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</row>
    <row r="9" spans="1:120" s="7" customFormat="1" ht="18" customHeight="1">
      <c r="A9" s="27" t="s">
        <v>52</v>
      </c>
      <c r="B9" s="27" t="s">
        <v>53</v>
      </c>
      <c r="C9" s="27" t="s">
        <v>36</v>
      </c>
      <c r="D9" s="28" t="s">
        <v>31</v>
      </c>
      <c r="E9" s="16"/>
      <c r="F9" s="20"/>
      <c r="G9" s="20"/>
      <c r="H9" s="2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20" s="7" customFormat="1" ht="18" customHeight="1">
      <c r="A10" s="27"/>
      <c r="B10" s="27"/>
      <c r="C10" s="27"/>
      <c r="D10" s="28"/>
      <c r="E10" s="16"/>
      <c r="F10" s="20"/>
      <c r="G10" s="20"/>
      <c r="H10" s="2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</row>
    <row r="11" spans="1:120" s="7" customFormat="1" ht="18" customHeight="1">
      <c r="A11" s="27"/>
      <c r="B11" s="27"/>
      <c r="C11" s="27"/>
      <c r="D11" s="28"/>
      <c r="E11" s="16"/>
      <c r="F11" s="20"/>
      <c r="G11" s="20"/>
      <c r="H11" s="2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</row>
    <row r="12" spans="1:120" s="7" customFormat="1" ht="18" customHeight="1">
      <c r="A12" s="27" t="s">
        <v>44</v>
      </c>
      <c r="B12" s="27" t="s">
        <v>45</v>
      </c>
      <c r="C12" s="27" t="s">
        <v>46</v>
      </c>
      <c r="D12" s="28" t="s">
        <v>47</v>
      </c>
      <c r="E12" s="16"/>
      <c r="F12" s="20"/>
      <c r="G12" s="20"/>
      <c r="H12" s="2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1:120" s="7" customFormat="1" ht="18" customHeight="1">
      <c r="A13" s="27" t="s">
        <v>48</v>
      </c>
      <c r="B13" s="27" t="s">
        <v>49</v>
      </c>
      <c r="C13" s="27" t="s">
        <v>36</v>
      </c>
      <c r="D13" s="28" t="s">
        <v>47</v>
      </c>
      <c r="E13" s="16"/>
      <c r="F13" s="20"/>
      <c r="G13" s="20"/>
      <c r="H13" s="2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</row>
    <row r="14" spans="1:120" s="7" customFormat="1" ht="18" customHeight="1">
      <c r="A14" s="27" t="s">
        <v>60</v>
      </c>
      <c r="B14" s="27" t="s">
        <v>61</v>
      </c>
      <c r="C14" s="27" t="s">
        <v>36</v>
      </c>
      <c r="D14" s="28" t="s">
        <v>47</v>
      </c>
      <c r="E14" s="16"/>
      <c r="F14" s="20"/>
      <c r="G14" s="20"/>
      <c r="H14" s="20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s="7" customFormat="1" ht="18" customHeight="1">
      <c r="A15" s="27" t="s">
        <v>62</v>
      </c>
      <c r="B15" s="27" t="s">
        <v>63</v>
      </c>
      <c r="C15" s="27" t="s">
        <v>36</v>
      </c>
      <c r="D15" s="28" t="s">
        <v>47</v>
      </c>
      <c r="E15" s="16"/>
      <c r="F15" s="20"/>
      <c r="G15" s="20"/>
      <c r="H15" s="2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</row>
    <row r="16" spans="1:8" s="12" customFormat="1" ht="18" customHeight="1">
      <c r="A16" s="27" t="s">
        <v>25</v>
      </c>
      <c r="B16" s="27" t="s">
        <v>25</v>
      </c>
      <c r="C16" s="27" t="s">
        <v>25</v>
      </c>
      <c r="D16" s="28" t="s">
        <v>25</v>
      </c>
      <c r="E16" s="16"/>
      <c r="F16" s="20"/>
      <c r="G16" s="20"/>
      <c r="H16" s="20"/>
    </row>
    <row r="17" spans="1:8" s="12" customFormat="1" ht="18" customHeight="1">
      <c r="A17" s="27" t="s">
        <v>25</v>
      </c>
      <c r="B17" s="27" t="s">
        <v>25</v>
      </c>
      <c r="C17" s="27" t="s">
        <v>25</v>
      </c>
      <c r="D17" s="28" t="s">
        <v>25</v>
      </c>
      <c r="E17" s="16"/>
      <c r="F17" s="20"/>
      <c r="G17" s="20"/>
      <c r="H17" s="20"/>
    </row>
    <row r="18" spans="1:8" s="12" customFormat="1" ht="18" customHeight="1">
      <c r="A18" s="27" t="s">
        <v>41</v>
      </c>
      <c r="B18" s="27" t="s">
        <v>42</v>
      </c>
      <c r="C18" s="27" t="s">
        <v>30</v>
      </c>
      <c r="D18" s="28" t="s">
        <v>43</v>
      </c>
      <c r="E18" s="16"/>
      <c r="F18" s="20"/>
      <c r="G18" s="20"/>
      <c r="H18" s="20"/>
    </row>
    <row r="19" spans="1:120" s="7" customFormat="1" ht="18" customHeight="1">
      <c r="A19" s="27" t="s">
        <v>25</v>
      </c>
      <c r="B19" s="27" t="s">
        <v>25</v>
      </c>
      <c r="C19" s="27" t="s">
        <v>25</v>
      </c>
      <c r="D19" s="28" t="s">
        <v>25</v>
      </c>
      <c r="E19" s="16"/>
      <c r="F19" s="20"/>
      <c r="G19" s="20"/>
      <c r="H19" s="2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8" s="12" customFormat="1" ht="18" customHeight="1">
      <c r="A20" s="27"/>
      <c r="B20" s="27"/>
      <c r="C20" s="27"/>
      <c r="D20" s="28"/>
      <c r="E20" s="16"/>
      <c r="F20" s="20"/>
      <c r="G20" s="20"/>
      <c r="H20" s="20"/>
    </row>
    <row r="21" spans="1:8" s="12" customFormat="1" ht="18" customHeight="1">
      <c r="A21" s="27"/>
      <c r="B21" s="27"/>
      <c r="C21" s="27"/>
      <c r="D21" s="28"/>
      <c r="E21" s="16"/>
      <c r="F21" s="20"/>
      <c r="G21" s="20"/>
      <c r="H21" s="20"/>
    </row>
    <row r="22" spans="1:8" s="12" customFormat="1" ht="18" customHeight="1">
      <c r="A22" s="27" t="s">
        <v>25</v>
      </c>
      <c r="B22" s="27" t="s">
        <v>25</v>
      </c>
      <c r="C22" s="27" t="s">
        <v>25</v>
      </c>
      <c r="D22" s="28" t="s">
        <v>25</v>
      </c>
      <c r="E22" s="16"/>
      <c r="F22" s="20"/>
      <c r="G22" s="20"/>
      <c r="H22" s="20"/>
    </row>
    <row r="23" spans="1:8" s="12" customFormat="1" ht="18" customHeight="1">
      <c r="A23" s="27" t="s">
        <v>25</v>
      </c>
      <c r="B23" s="27" t="s">
        <v>25</v>
      </c>
      <c r="C23" s="27" t="s">
        <v>25</v>
      </c>
      <c r="D23" s="28" t="s">
        <v>25</v>
      </c>
      <c r="E23" s="16"/>
      <c r="F23" s="20"/>
      <c r="G23" s="20"/>
      <c r="H23" s="20"/>
    </row>
    <row r="24" spans="1:8" s="12" customFormat="1" ht="18" customHeight="1">
      <c r="A24" s="27"/>
      <c r="B24" s="27"/>
      <c r="C24" s="27"/>
      <c r="D24" s="28"/>
      <c r="E24" s="16"/>
      <c r="F24" s="20"/>
      <c r="G24" s="20"/>
      <c r="H24" s="20"/>
    </row>
    <row r="25" spans="1:120" s="7" customFormat="1" ht="18" customHeight="1">
      <c r="A25" s="27" t="s">
        <v>25</v>
      </c>
      <c r="B25" s="27" t="s">
        <v>25</v>
      </c>
      <c r="C25" s="27" t="s">
        <v>25</v>
      </c>
      <c r="D25" s="28" t="s">
        <v>25</v>
      </c>
      <c r="E25" s="16"/>
      <c r="F25" s="20"/>
      <c r="G25" s="20"/>
      <c r="H25" s="2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</row>
    <row r="26" spans="1:120" s="7" customFormat="1" ht="18" customHeight="1">
      <c r="A26" s="27" t="s">
        <v>50</v>
      </c>
      <c r="B26" s="27" t="s">
        <v>51</v>
      </c>
      <c r="C26" s="27" t="s">
        <v>36</v>
      </c>
      <c r="D26" s="28" t="s">
        <v>54</v>
      </c>
      <c r="E26" s="16"/>
      <c r="F26" s="20"/>
      <c r="G26" s="20"/>
      <c r="H26" s="2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</row>
    <row r="27" spans="1:120" s="7" customFormat="1" ht="18" customHeight="1">
      <c r="A27" s="27" t="s">
        <v>25</v>
      </c>
      <c r="B27" s="27" t="s">
        <v>25</v>
      </c>
      <c r="C27" s="27" t="s">
        <v>25</v>
      </c>
      <c r="D27" s="28" t="s">
        <v>25</v>
      </c>
      <c r="E27" s="16"/>
      <c r="F27" s="20"/>
      <c r="G27" s="20"/>
      <c r="H27" s="2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</row>
    <row r="28" spans="1:120" s="7" customFormat="1" ht="18" customHeight="1">
      <c r="A28" s="27" t="s">
        <v>25</v>
      </c>
      <c r="B28" s="27" t="s">
        <v>25</v>
      </c>
      <c r="C28" s="27" t="s">
        <v>25</v>
      </c>
      <c r="D28" s="28" t="s">
        <v>25</v>
      </c>
      <c r="E28" s="16"/>
      <c r="F28" s="20"/>
      <c r="G28" s="20"/>
      <c r="H28" s="2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</row>
    <row r="29" spans="1:120" s="7" customFormat="1" ht="18" customHeight="1">
      <c r="A29" s="27" t="s">
        <v>25</v>
      </c>
      <c r="B29" s="27" t="s">
        <v>25</v>
      </c>
      <c r="C29" s="27" t="s">
        <v>25</v>
      </c>
      <c r="D29" s="28" t="s">
        <v>25</v>
      </c>
      <c r="E29" s="16"/>
      <c r="F29" s="20"/>
      <c r="G29" s="20"/>
      <c r="H29" s="2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</row>
    <row r="30" spans="1:8" s="12" customFormat="1" ht="18" customHeight="1">
      <c r="A30" s="27" t="s">
        <v>55</v>
      </c>
      <c r="B30" s="27" t="s">
        <v>56</v>
      </c>
      <c r="C30" s="27" t="s">
        <v>46</v>
      </c>
      <c r="D30" s="28" t="s">
        <v>57</v>
      </c>
      <c r="E30" s="16"/>
      <c r="F30" s="20"/>
      <c r="G30" s="20"/>
      <c r="H30" s="20"/>
    </row>
    <row r="31" spans="1:8" s="12" customFormat="1" ht="18" customHeight="1">
      <c r="A31" s="27" t="s">
        <v>58</v>
      </c>
      <c r="B31" s="27" t="s">
        <v>59</v>
      </c>
      <c r="C31" s="27" t="s">
        <v>46</v>
      </c>
      <c r="D31" s="28" t="s">
        <v>57</v>
      </c>
      <c r="E31" s="16"/>
      <c r="F31" s="20"/>
      <c r="G31" s="20"/>
      <c r="H31" s="20"/>
    </row>
    <row r="32" spans="1:8" s="12" customFormat="1" ht="18" customHeight="1">
      <c r="A32" s="27" t="s">
        <v>64</v>
      </c>
      <c r="B32" s="27" t="s">
        <v>65</v>
      </c>
      <c r="C32" s="27" t="s">
        <v>66</v>
      </c>
      <c r="D32" s="28" t="s">
        <v>57</v>
      </c>
      <c r="E32" s="16"/>
      <c r="F32" s="20"/>
      <c r="G32" s="20"/>
      <c r="H32" s="20"/>
    </row>
    <row r="33" spans="1:8" s="12" customFormat="1" ht="18" customHeight="1">
      <c r="A33" s="27" t="s">
        <v>67</v>
      </c>
      <c r="B33" s="27" t="s">
        <v>68</v>
      </c>
      <c r="C33" s="27" t="s">
        <v>66</v>
      </c>
      <c r="D33" s="28" t="s">
        <v>57</v>
      </c>
      <c r="E33" s="16"/>
      <c r="F33" s="20"/>
      <c r="G33" s="20"/>
      <c r="H33" s="20"/>
    </row>
    <row r="34" spans="1:8" s="12" customFormat="1" ht="18" customHeight="1">
      <c r="A34" s="27" t="s">
        <v>69</v>
      </c>
      <c r="B34" s="27" t="s">
        <v>70</v>
      </c>
      <c r="C34" s="27" t="s">
        <v>66</v>
      </c>
      <c r="D34" s="28" t="s">
        <v>57</v>
      </c>
      <c r="E34" s="16"/>
      <c r="F34" s="20"/>
      <c r="G34" s="20"/>
      <c r="H34" s="20"/>
    </row>
  </sheetData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2007-04-29T13:03:11Z</cp:lastPrinted>
  <dcterms:created xsi:type="dcterms:W3CDTF">2000-04-20T06:06:45Z</dcterms:created>
  <dcterms:modified xsi:type="dcterms:W3CDTF">2007-04-29T13:03:23Z</dcterms:modified>
  <cp:category/>
  <cp:version/>
  <cp:contentType/>
  <cp:contentStatus/>
</cp:coreProperties>
</file>