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<sst xmlns="http://schemas.openxmlformats.org/spreadsheetml/2006/main" count="174" uniqueCount="92">
  <si>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</si>
  <si>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</si>
  <si>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</si>
  <si>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</si>
  <si>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</si>
  <si>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</si>
  <si>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</si>
  <si>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</si>
  <si>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</si>
  <si>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</si>
  <si>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</si>
  <si>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</si>
  <si>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</si>
  <si>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</si>
  <si>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</si>
  <si>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</si>
  <si>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</si>
  <si>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</si>
  <si>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</si>
  <si>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</si>
  <si>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</si>
  <si>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</si>
  <si>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</si>
  <si>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</si>
  <si>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</si>
  <si>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</si>
  <si>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</si>
  <si>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Ergebnisliste Frühjahrsturnier am 20. April 2008, Berlin - Sportplatz Scharnweberstraße</t>
  </si>
  <si>
    <t>Wagner</t>
  </si>
  <si>
    <t>Frank</t>
  </si>
  <si>
    <t>VDSF</t>
  </si>
  <si>
    <t>LM</t>
  </si>
  <si>
    <t>Kuhfahl</t>
  </si>
  <si>
    <t>Jean-Paul</t>
  </si>
  <si>
    <t>LV Berlin - Brandenburg</t>
  </si>
  <si>
    <t>AJM</t>
  </si>
  <si>
    <t>Weigel</t>
  </si>
  <si>
    <t>Thomas</t>
  </si>
  <si>
    <t>SC Borussia 1920 Friedr.</t>
  </si>
  <si>
    <t>Madauß</t>
  </si>
  <si>
    <t>Felix</t>
  </si>
  <si>
    <t>Kittlitz</t>
  </si>
  <si>
    <t>Carsten von</t>
  </si>
  <si>
    <t>Gath</t>
  </si>
  <si>
    <t>Ralf</t>
  </si>
  <si>
    <t>S</t>
  </si>
  <si>
    <t>Demin</t>
  </si>
  <si>
    <t>Evgeni</t>
  </si>
  <si>
    <t>Gabrielczyk</t>
  </si>
  <si>
    <t>Andreas</t>
  </si>
  <si>
    <t>Berlin-Lichtenberg 1999</t>
  </si>
  <si>
    <t>Nowak</t>
  </si>
  <si>
    <t>Lutz</t>
  </si>
  <si>
    <t>Greese</t>
  </si>
  <si>
    <t>Patrick</t>
  </si>
  <si>
    <t>ASV Rothenklempenow</t>
  </si>
  <si>
    <t>Brückner</t>
  </si>
  <si>
    <t>David</t>
  </si>
  <si>
    <t>BJM</t>
  </si>
  <si>
    <t xml:space="preserve">Schulz </t>
  </si>
  <si>
    <t>Steffen</t>
  </si>
  <si>
    <t>AF Hohenschönhausen</t>
  </si>
  <si>
    <t>Hüter</t>
  </si>
  <si>
    <t>Thorsten</t>
  </si>
  <si>
    <t>Goddäus</t>
  </si>
  <si>
    <t>Erich</t>
  </si>
  <si>
    <t>Ernst</t>
  </si>
  <si>
    <t>Kathrin</t>
  </si>
  <si>
    <t>LD</t>
  </si>
  <si>
    <t>Ehrke</t>
  </si>
  <si>
    <t>Kathleen</t>
  </si>
  <si>
    <t>AJW</t>
  </si>
  <si>
    <t>Patt</t>
  </si>
  <si>
    <t>Friedrich</t>
  </si>
  <si>
    <t>Schulz</t>
  </si>
  <si>
    <t>Christoph</t>
  </si>
  <si>
    <t>Lattke</t>
  </si>
  <si>
    <t>Jonas</t>
  </si>
  <si>
    <t>DJM</t>
  </si>
  <si>
    <t>Leuthäuser</t>
  </si>
  <si>
    <t>Dennis</t>
  </si>
  <si>
    <t>Maxi</t>
  </si>
  <si>
    <t>DJW</t>
  </si>
  <si>
    <t>Michelle</t>
  </si>
  <si>
    <t>DAV</t>
  </si>
  <si>
    <t>Abel</t>
  </si>
  <si>
    <t>Nicole</t>
  </si>
  <si>
    <t>SAV Süd Tempelhof</t>
  </si>
  <si>
    <t>Waschnig</t>
  </si>
  <si>
    <t>SAV 47</t>
  </si>
  <si>
    <t>FK</t>
  </si>
  <si>
    <t>Pascal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</si>
</sst>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74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2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176" fontId="8" fillId="0" borderId="1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shrinkToFit="1"/>
      <protection/>
    </xf>
    <xf numFmtId="0" fontId="12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 shrinkToFit="1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2" xfId="0" applyNumberFormat="1" applyFont="1" applyFill="1" applyBorder="1" applyAlignment="1" applyProtection="1">
      <alignment horizontal="center" shrinkToFit="1"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3" xfId="0" applyBorder="1" applyAlignment="1">
      <alignment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59"/>
  <sheetViews>
    <sheetView tabSelected="1" zoomScalePageLayoutView="0" workbookViewId="0" topLeftCell="V4">
      <selection activeCell="T20" sqref="T20"/>
    </sheetView>
  </sheetViews>
  <sheetFormatPr defaultColWidth="10.00390625" defaultRowHeight="12.75"/>
  <cols>
    <col min="1" max="1" width="12.421875" style="13" customWidth="1"/>
    <col min="2" max="2" width="10.140625" style="13" customWidth="1"/>
    <col min="3" max="3" width="17.00390625" style="13" customWidth="1"/>
    <col min="4" max="4" width="5.140625" style="52" customWidth="1"/>
    <col min="5" max="5" width="6.421875" style="6" customWidth="1"/>
    <col min="6" max="6" width="8.7109375" style="1" customWidth="1"/>
    <col min="7" max="7" width="8.140625" style="3" customWidth="1"/>
    <col min="8" max="8" width="8.421875" style="2" customWidth="1"/>
    <col min="9" max="9" width="7.8515625" style="3" customWidth="1"/>
    <col min="10" max="10" width="8.7109375" style="7" customWidth="1"/>
    <col min="11" max="11" width="10.140625" style="1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5" customWidth="1"/>
    <col min="16" max="16" width="8.57421875" style="5" customWidth="1"/>
    <col min="17" max="17" width="3.8515625" style="31" customWidth="1"/>
    <col min="18" max="18" width="10.140625" style="13" customWidth="1"/>
    <col min="19" max="19" width="8.00390625" style="13" customWidth="1"/>
    <col min="20" max="20" width="16.8515625" style="25" customWidth="1"/>
    <col min="21" max="21" width="6.00390625" style="25" customWidth="1"/>
    <col min="22" max="22" width="5.57421875" style="17" customWidth="1"/>
    <col min="23" max="23" width="7.421875" style="3" customWidth="1"/>
    <col min="24" max="24" width="7.140625" style="3" customWidth="1"/>
    <col min="25" max="25" width="7.7109375" style="27" customWidth="1"/>
    <col min="26" max="26" width="7.140625" style="3" customWidth="1"/>
    <col min="27" max="27" width="8.28125" style="5" customWidth="1"/>
    <col min="28" max="28" width="9.140625" style="4" customWidth="1"/>
    <col min="29" max="29" width="3.421875" style="6" customWidth="1"/>
    <col min="30" max="30" width="4.140625" style="7" customWidth="1"/>
    <col min="31" max="31" width="6.7109375" style="3" customWidth="1"/>
    <col min="32" max="32" width="9.00390625" style="4" customWidth="1"/>
    <col min="33" max="33" width="8.140625" style="4" customWidth="1"/>
    <col min="34" max="34" width="8.8515625" style="4" customWidth="1"/>
    <col min="35" max="35" width="3.7109375" style="31" customWidth="1"/>
    <col min="36" max="16384" width="10.00390625" style="5" customWidth="1"/>
  </cols>
  <sheetData>
    <row r="1" spans="1:35" s="11" customFormat="1" ht="15.7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8"/>
      <c r="M1" s="9"/>
      <c r="N1" s="10" t="s">
        <v>20</v>
      </c>
      <c r="O1" s="29"/>
      <c r="Q1" s="30"/>
      <c r="R1" s="71" t="str">
        <f>A1</f>
        <v>Ergebnisliste Frühjahrsturnier am 20. April 2008, Berlin - Sportplatz Scharnweberstraße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8"/>
      <c r="AF1" s="9"/>
      <c r="AG1" s="9"/>
      <c r="AH1" s="10" t="s">
        <v>20</v>
      </c>
      <c r="AI1" s="32"/>
    </row>
    <row r="2" spans="1:147" s="12" customFormat="1" ht="13.5" customHeight="1">
      <c r="A2" s="12" t="s">
        <v>0</v>
      </c>
      <c r="B2" s="12" t="s">
        <v>1</v>
      </c>
      <c r="C2" s="12" t="s">
        <v>2</v>
      </c>
      <c r="D2" s="51" t="s">
        <v>20</v>
      </c>
      <c r="E2" s="33" t="s">
        <v>3</v>
      </c>
      <c r="F2" s="34" t="s">
        <v>4</v>
      </c>
      <c r="G2" s="68" t="s">
        <v>5</v>
      </c>
      <c r="H2" s="70"/>
      <c r="I2" s="70"/>
      <c r="J2" s="34" t="s">
        <v>15</v>
      </c>
      <c r="K2" s="34" t="s">
        <v>25</v>
      </c>
      <c r="L2" s="68" t="s">
        <v>24</v>
      </c>
      <c r="M2" s="69"/>
      <c r="N2" s="66" t="s">
        <v>6</v>
      </c>
      <c r="O2" s="67"/>
      <c r="P2" s="72" t="s">
        <v>7</v>
      </c>
      <c r="Q2" s="73"/>
      <c r="R2" s="12" t="s">
        <v>0</v>
      </c>
      <c r="S2" s="12" t="s">
        <v>1</v>
      </c>
      <c r="T2" s="12" t="s">
        <v>2</v>
      </c>
      <c r="U2" s="24"/>
      <c r="V2" s="18" t="s">
        <v>3</v>
      </c>
      <c r="W2" s="68" t="s">
        <v>26</v>
      </c>
      <c r="X2" s="69"/>
      <c r="Y2" s="69"/>
      <c r="Z2" s="68" t="s">
        <v>8</v>
      </c>
      <c r="AA2" s="69"/>
      <c r="AB2" s="66" t="s">
        <v>9</v>
      </c>
      <c r="AC2" s="67"/>
      <c r="AD2" s="34" t="s">
        <v>22</v>
      </c>
      <c r="AE2" s="68" t="s">
        <v>10</v>
      </c>
      <c r="AF2" s="69"/>
      <c r="AG2" s="16" t="s">
        <v>11</v>
      </c>
      <c r="AH2" s="66" t="s">
        <v>21</v>
      </c>
      <c r="AI2" s="67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</row>
    <row r="3" spans="4:147" s="12" customFormat="1" ht="13.5" customHeight="1">
      <c r="D3" s="51"/>
      <c r="E3" s="18"/>
      <c r="F3" s="19"/>
      <c r="G3" s="22" t="s">
        <v>12</v>
      </c>
      <c r="H3" s="23" t="s">
        <v>13</v>
      </c>
      <c r="I3" s="22" t="s">
        <v>14</v>
      </c>
      <c r="J3" s="19" t="s">
        <v>20</v>
      </c>
      <c r="K3" s="19" t="s">
        <v>20</v>
      </c>
      <c r="L3" s="22" t="s">
        <v>17</v>
      </c>
      <c r="M3" s="20" t="s">
        <v>18</v>
      </c>
      <c r="N3" s="16"/>
      <c r="O3" s="63" t="s">
        <v>23</v>
      </c>
      <c r="Q3" s="28" t="s">
        <v>23</v>
      </c>
      <c r="T3" s="24"/>
      <c r="U3" s="24"/>
      <c r="V3" s="18"/>
      <c r="W3" s="22" t="s">
        <v>12</v>
      </c>
      <c r="X3" s="22" t="s">
        <v>13</v>
      </c>
      <c r="Y3" s="26" t="s">
        <v>14</v>
      </c>
      <c r="Z3" s="22" t="s">
        <v>17</v>
      </c>
      <c r="AA3" s="12" t="s">
        <v>18</v>
      </c>
      <c r="AB3" s="16"/>
      <c r="AC3" s="28" t="s">
        <v>23</v>
      </c>
      <c r="AD3" s="15" t="s">
        <v>16</v>
      </c>
      <c r="AE3" s="22" t="s">
        <v>17</v>
      </c>
      <c r="AF3" s="20" t="s">
        <v>18</v>
      </c>
      <c r="AG3" s="16" t="s">
        <v>19</v>
      </c>
      <c r="AH3" s="16"/>
      <c r="AI3" s="28" t="s">
        <v>23</v>
      </c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</row>
    <row r="4" spans="1:147" s="38" customFormat="1" ht="13.5" customHeight="1">
      <c r="A4" s="44" t="s">
        <v>72</v>
      </c>
      <c r="B4" s="44" t="s">
        <v>73</v>
      </c>
      <c r="C4" s="45" t="s">
        <v>61</v>
      </c>
      <c r="D4" s="62" t="s">
        <v>84</v>
      </c>
      <c r="E4" s="46" t="s">
        <v>45</v>
      </c>
      <c r="F4" s="35">
        <v>75</v>
      </c>
      <c r="G4" s="36">
        <v>36.66</v>
      </c>
      <c r="H4" s="37">
        <v>34.49</v>
      </c>
      <c r="I4" s="36">
        <f aca="true" t="shared" si="0" ref="I4:I33">SUM(G4,H4)</f>
        <v>71.15</v>
      </c>
      <c r="J4" s="14">
        <v>90</v>
      </c>
      <c r="K4" s="35">
        <v>70</v>
      </c>
      <c r="L4" s="36">
        <v>49.99</v>
      </c>
      <c r="M4" s="40">
        <f aca="true" t="shared" si="1" ref="M4:M36">L4*1.5</f>
        <v>74.985</v>
      </c>
      <c r="N4" s="40"/>
      <c r="O4" s="41"/>
      <c r="P4" s="40">
        <f aca="true" t="shared" si="2" ref="P4:P33">SUM(F4,I4,J4,K4,M4)</f>
        <v>381.135</v>
      </c>
      <c r="Q4" s="41">
        <v>1</v>
      </c>
      <c r="R4" s="12"/>
      <c r="S4" s="12"/>
      <c r="T4" s="12"/>
      <c r="U4" s="12"/>
      <c r="V4" s="14"/>
      <c r="W4" s="36"/>
      <c r="X4" s="36"/>
      <c r="Y4" s="42"/>
      <c r="Z4" s="36"/>
      <c r="AA4" s="40"/>
      <c r="AB4" s="40"/>
      <c r="AC4" s="41"/>
      <c r="AD4" s="39"/>
      <c r="AE4" s="36"/>
      <c r="AF4" s="40"/>
      <c r="AG4" s="40"/>
      <c r="AH4" s="40"/>
      <c r="AI4" s="41" t="s">
        <v>20</v>
      </c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</row>
    <row r="5" spans="1:147" s="38" customFormat="1" ht="13.5" customHeight="1">
      <c r="A5" s="47" t="s">
        <v>64</v>
      </c>
      <c r="B5" s="47" t="s">
        <v>65</v>
      </c>
      <c r="C5" s="48" t="s">
        <v>34</v>
      </c>
      <c r="D5" s="62" t="s">
        <v>30</v>
      </c>
      <c r="E5" s="49" t="s">
        <v>45</v>
      </c>
      <c r="F5" s="35">
        <v>40</v>
      </c>
      <c r="G5" s="36">
        <v>41.05</v>
      </c>
      <c r="H5" s="37">
        <v>40.75</v>
      </c>
      <c r="I5" s="36">
        <f t="shared" si="0"/>
        <v>81.8</v>
      </c>
      <c r="J5" s="14">
        <v>86</v>
      </c>
      <c r="K5" s="35">
        <v>70</v>
      </c>
      <c r="L5" s="36">
        <v>55.49</v>
      </c>
      <c r="M5" s="40">
        <f t="shared" si="1"/>
        <v>83.235</v>
      </c>
      <c r="N5" s="40"/>
      <c r="O5" s="41"/>
      <c r="P5" s="40">
        <f t="shared" si="2"/>
        <v>361.035</v>
      </c>
      <c r="Q5" s="41">
        <v>2</v>
      </c>
      <c r="R5" s="12" t="str">
        <f aca="true" t="shared" si="3" ref="R5:T6">A5</f>
        <v>Goddäus</v>
      </c>
      <c r="S5" s="12" t="str">
        <f t="shared" si="3"/>
        <v>Erich</v>
      </c>
      <c r="T5" s="12" t="str">
        <f t="shared" si="3"/>
        <v>LV Berlin - Brandenburg</v>
      </c>
      <c r="U5" s="12" t="str">
        <f aca="true" t="shared" si="4" ref="U5:V7">D5</f>
        <v>VDSF</v>
      </c>
      <c r="V5" s="14" t="str">
        <f t="shared" si="4"/>
        <v>S</v>
      </c>
      <c r="W5" s="36">
        <v>59.74</v>
      </c>
      <c r="X5" s="36">
        <v>51.74</v>
      </c>
      <c r="Y5" s="42">
        <f>SUM(W5,X5)</f>
        <v>111.48</v>
      </c>
      <c r="Z5" s="36">
        <v>87.61</v>
      </c>
      <c r="AA5" s="40">
        <f>Z5*1.5</f>
        <v>131.415</v>
      </c>
      <c r="AB5" s="40">
        <f>SUM(P5,Y5,AA5)</f>
        <v>603.9300000000001</v>
      </c>
      <c r="AC5" s="41">
        <v>1</v>
      </c>
      <c r="AD5" s="39"/>
      <c r="AE5" s="36"/>
      <c r="AF5" s="40"/>
      <c r="AG5" s="40"/>
      <c r="AH5" s="40"/>
      <c r="AI5" s="41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</row>
    <row r="6" spans="1:147" s="38" customFormat="1" ht="13.5" customHeight="1">
      <c r="A6" s="47" t="s">
        <v>51</v>
      </c>
      <c r="B6" s="47" t="s">
        <v>52</v>
      </c>
      <c r="C6" s="48" t="s">
        <v>38</v>
      </c>
      <c r="D6" s="62" t="s">
        <v>30</v>
      </c>
      <c r="E6" s="49" t="s">
        <v>45</v>
      </c>
      <c r="F6" s="35">
        <v>60</v>
      </c>
      <c r="G6" s="36">
        <v>39.47</v>
      </c>
      <c r="H6" s="37">
        <v>38.93</v>
      </c>
      <c r="I6" s="36">
        <f t="shared" si="0"/>
        <v>78.4</v>
      </c>
      <c r="J6" s="14">
        <v>74</v>
      </c>
      <c r="K6" s="35">
        <v>65</v>
      </c>
      <c r="L6" s="36">
        <v>55.7</v>
      </c>
      <c r="M6" s="40">
        <f t="shared" si="1"/>
        <v>83.55000000000001</v>
      </c>
      <c r="N6" s="40"/>
      <c r="O6" s="41"/>
      <c r="P6" s="40">
        <f t="shared" si="2"/>
        <v>360.95</v>
      </c>
      <c r="Q6" s="41">
        <v>3</v>
      </c>
      <c r="R6" s="12" t="str">
        <f t="shared" si="3"/>
        <v>Nowak</v>
      </c>
      <c r="S6" s="12" t="str">
        <f t="shared" si="3"/>
        <v>Lutz</v>
      </c>
      <c r="T6" s="12" t="str">
        <f t="shared" si="3"/>
        <v>SC Borussia 1920 Friedr.</v>
      </c>
      <c r="U6" s="12" t="str">
        <f t="shared" si="4"/>
        <v>VDSF</v>
      </c>
      <c r="V6" s="14" t="str">
        <f t="shared" si="4"/>
        <v>S</v>
      </c>
      <c r="W6" s="36">
        <v>49.32</v>
      </c>
      <c r="X6" s="36">
        <v>47.93</v>
      </c>
      <c r="Y6" s="42">
        <f>SUM(W6,X6)</f>
        <v>97.25</v>
      </c>
      <c r="Z6" s="36">
        <v>81.92</v>
      </c>
      <c r="AA6" s="40">
        <f>Z6*1.5</f>
        <v>122.88</v>
      </c>
      <c r="AB6" s="40">
        <f>SUM(P6,Y6,AA6)</f>
        <v>581.0799999999999</v>
      </c>
      <c r="AC6" s="41">
        <v>2</v>
      </c>
      <c r="AD6" s="39">
        <v>55</v>
      </c>
      <c r="AE6" s="36">
        <v>58.79</v>
      </c>
      <c r="AF6" s="40">
        <f>AE6*1.5</f>
        <v>88.185</v>
      </c>
      <c r="AG6" s="40">
        <f>SUM(AD6,AF6)</f>
        <v>143.185</v>
      </c>
      <c r="AH6" s="40">
        <f>AB6+AG6</f>
        <v>724.2649999999999</v>
      </c>
      <c r="AI6" s="41">
        <v>5</v>
      </c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</row>
    <row r="7" spans="1:147" s="38" customFormat="1" ht="13.5" customHeight="1">
      <c r="A7" s="47" t="s">
        <v>43</v>
      </c>
      <c r="B7" s="47" t="s">
        <v>44</v>
      </c>
      <c r="C7" s="48" t="s">
        <v>38</v>
      </c>
      <c r="D7" s="62" t="s">
        <v>30</v>
      </c>
      <c r="E7" s="49" t="s">
        <v>45</v>
      </c>
      <c r="F7" s="35">
        <v>0</v>
      </c>
      <c r="G7" s="36">
        <v>33.98</v>
      </c>
      <c r="H7" s="37">
        <v>33.59</v>
      </c>
      <c r="I7" s="36">
        <f>SUM(G7,H7)</f>
        <v>67.57</v>
      </c>
      <c r="J7" s="14">
        <v>62</v>
      </c>
      <c r="K7" s="35">
        <v>45</v>
      </c>
      <c r="L7" s="36">
        <v>52.96</v>
      </c>
      <c r="M7" s="40">
        <f>L7*1.5</f>
        <v>79.44</v>
      </c>
      <c r="N7" s="40"/>
      <c r="O7" s="41"/>
      <c r="P7" s="40">
        <f>SUM(F7,I7,J7,K7,M7)</f>
        <v>254.01</v>
      </c>
      <c r="Q7" s="41">
        <v>4</v>
      </c>
      <c r="R7" s="12" t="str">
        <f>A7</f>
        <v>Gath</v>
      </c>
      <c r="S7" s="12" t="str">
        <f>B7</f>
        <v>Ralf</v>
      </c>
      <c r="T7" s="12" t="str">
        <f>C7</f>
        <v>SC Borussia 1920 Friedr.</v>
      </c>
      <c r="U7" s="12" t="str">
        <f t="shared" si="4"/>
        <v>VDSF</v>
      </c>
      <c r="V7" s="14" t="str">
        <f t="shared" si="4"/>
        <v>S</v>
      </c>
      <c r="W7" s="36">
        <v>45.32</v>
      </c>
      <c r="X7" s="36">
        <v>43.96</v>
      </c>
      <c r="Y7" s="42">
        <f>SUM(W7,X7)</f>
        <v>89.28</v>
      </c>
      <c r="Z7" s="36">
        <v>60.8</v>
      </c>
      <c r="AA7" s="40">
        <f>Z7*1.5</f>
        <v>91.19999999999999</v>
      </c>
      <c r="AB7" s="40">
        <f>SUM(P7,Y7,AA7)</f>
        <v>434.48999999999995</v>
      </c>
      <c r="AC7" s="41">
        <v>3</v>
      </c>
      <c r="AD7" s="39"/>
      <c r="AE7" s="36"/>
      <c r="AF7" s="40"/>
      <c r="AG7" s="40"/>
      <c r="AH7" s="40"/>
      <c r="AI7" s="41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</row>
    <row r="8" spans="1:147" s="38" customFormat="1" ht="13.5" customHeight="1">
      <c r="A8" s="47"/>
      <c r="B8" s="47"/>
      <c r="C8" s="48"/>
      <c r="D8" s="62"/>
      <c r="E8" s="49"/>
      <c r="F8" s="35"/>
      <c r="G8" s="36"/>
      <c r="H8" s="37"/>
      <c r="I8" s="36"/>
      <c r="J8" s="14"/>
      <c r="K8" s="35"/>
      <c r="L8" s="36"/>
      <c r="M8" s="40"/>
      <c r="N8" s="40"/>
      <c r="O8" s="41"/>
      <c r="P8" s="40"/>
      <c r="Q8" s="41"/>
      <c r="R8" s="12"/>
      <c r="S8" s="12"/>
      <c r="T8" s="12"/>
      <c r="U8" s="12"/>
      <c r="V8" s="14"/>
      <c r="W8" s="36"/>
      <c r="X8" s="36"/>
      <c r="Y8" s="42"/>
      <c r="Z8" s="36"/>
      <c r="AA8" s="40"/>
      <c r="AB8" s="40"/>
      <c r="AC8" s="41"/>
      <c r="AD8" s="39"/>
      <c r="AE8" s="36"/>
      <c r="AF8" s="40"/>
      <c r="AG8" s="40"/>
      <c r="AH8" s="40"/>
      <c r="AI8" s="41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</row>
    <row r="9" spans="1:147" s="38" customFormat="1" ht="13.5" customHeight="1">
      <c r="A9" s="47" t="s">
        <v>39</v>
      </c>
      <c r="B9" s="47" t="s">
        <v>40</v>
      </c>
      <c r="C9" s="48" t="s">
        <v>34</v>
      </c>
      <c r="D9" s="62" t="s">
        <v>30</v>
      </c>
      <c r="E9" s="49" t="s">
        <v>31</v>
      </c>
      <c r="F9" s="35">
        <v>60</v>
      </c>
      <c r="G9" s="36">
        <v>48.52</v>
      </c>
      <c r="H9" s="37">
        <v>47.06</v>
      </c>
      <c r="I9" s="36">
        <f t="shared" si="0"/>
        <v>95.58000000000001</v>
      </c>
      <c r="J9" s="14">
        <v>96</v>
      </c>
      <c r="K9" s="35">
        <v>85</v>
      </c>
      <c r="L9" s="36">
        <v>68.82</v>
      </c>
      <c r="M9" s="40">
        <f t="shared" si="1"/>
        <v>103.22999999999999</v>
      </c>
      <c r="N9" s="40"/>
      <c r="O9" s="41"/>
      <c r="P9" s="40">
        <f t="shared" si="2"/>
        <v>439.81000000000006</v>
      </c>
      <c r="Q9" s="41">
        <v>2</v>
      </c>
      <c r="R9" s="12" t="str">
        <f aca="true" t="shared" si="5" ref="R9:R15">A9</f>
        <v>Madauß</v>
      </c>
      <c r="S9" s="12" t="str">
        <f aca="true" t="shared" si="6" ref="S9:S15">B9</f>
        <v>Felix</v>
      </c>
      <c r="T9" s="12" t="str">
        <f aca="true" t="shared" si="7" ref="T9:T15">C9</f>
        <v>LV Berlin - Brandenburg</v>
      </c>
      <c r="U9" s="12" t="str">
        <f aca="true" t="shared" si="8" ref="U9:U15">D9</f>
        <v>VDSF</v>
      </c>
      <c r="V9" s="14" t="str">
        <f aca="true" t="shared" si="9" ref="V9:V15">E9</f>
        <v>LM</v>
      </c>
      <c r="W9" s="36">
        <v>58.12</v>
      </c>
      <c r="X9" s="36">
        <v>57.52</v>
      </c>
      <c r="Y9" s="42">
        <f aca="true" t="shared" si="10" ref="Y9:Y15">SUM(W9,X9)</f>
        <v>115.64</v>
      </c>
      <c r="Z9" s="36">
        <v>98.77</v>
      </c>
      <c r="AA9" s="40">
        <f aca="true" t="shared" si="11" ref="AA9:AA15">Z9*1.5</f>
        <v>148.155</v>
      </c>
      <c r="AB9" s="40">
        <f aca="true" t="shared" si="12" ref="AB9:AB15">SUM(P9,Y9,AA9)</f>
        <v>703.605</v>
      </c>
      <c r="AC9" s="41">
        <v>1</v>
      </c>
      <c r="AD9" s="39">
        <v>55</v>
      </c>
      <c r="AE9" s="36">
        <v>75.96</v>
      </c>
      <c r="AF9" s="40">
        <f>AE9*1.5</f>
        <v>113.94</v>
      </c>
      <c r="AG9" s="40">
        <f>SUM(AD9,AF9)</f>
        <v>168.94</v>
      </c>
      <c r="AH9" s="40">
        <f aca="true" t="shared" si="13" ref="AH9:AH15">AB9+AG9</f>
        <v>872.5450000000001</v>
      </c>
      <c r="AI9" s="41">
        <v>3</v>
      </c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</row>
    <row r="10" spans="1:147" s="38" customFormat="1" ht="13.5" customHeight="1">
      <c r="A10" s="47" t="s">
        <v>28</v>
      </c>
      <c r="B10" s="47" t="s">
        <v>29</v>
      </c>
      <c r="C10" s="48" t="s">
        <v>34</v>
      </c>
      <c r="D10" s="62" t="s">
        <v>30</v>
      </c>
      <c r="E10" s="49" t="s">
        <v>31</v>
      </c>
      <c r="F10" s="35">
        <v>65</v>
      </c>
      <c r="G10" s="36">
        <v>49.66</v>
      </c>
      <c r="H10" s="37">
        <v>48.14</v>
      </c>
      <c r="I10" s="36">
        <f t="shared" si="0"/>
        <v>97.8</v>
      </c>
      <c r="J10" s="14">
        <v>92</v>
      </c>
      <c r="K10" s="35">
        <v>80</v>
      </c>
      <c r="L10" s="36">
        <v>72.23</v>
      </c>
      <c r="M10" s="40">
        <f t="shared" si="1"/>
        <v>108.345</v>
      </c>
      <c r="N10" s="40"/>
      <c r="O10" s="41"/>
      <c r="P10" s="40">
        <f t="shared" si="2"/>
        <v>443.145</v>
      </c>
      <c r="Q10" s="41">
        <v>1</v>
      </c>
      <c r="R10" s="12" t="str">
        <f t="shared" si="5"/>
        <v>Wagner</v>
      </c>
      <c r="S10" s="12" t="str">
        <f t="shared" si="6"/>
        <v>Frank</v>
      </c>
      <c r="T10" s="12" t="str">
        <f t="shared" si="7"/>
        <v>LV Berlin - Brandenburg</v>
      </c>
      <c r="U10" s="12" t="str">
        <f t="shared" si="8"/>
        <v>VDSF</v>
      </c>
      <c r="V10" s="14" t="str">
        <f t="shared" si="9"/>
        <v>LM</v>
      </c>
      <c r="W10" s="36">
        <v>57.7</v>
      </c>
      <c r="X10" s="36">
        <v>57.48</v>
      </c>
      <c r="Y10" s="42">
        <f t="shared" si="10"/>
        <v>115.18</v>
      </c>
      <c r="Z10" s="36">
        <v>94.02</v>
      </c>
      <c r="AA10" s="40">
        <f t="shared" si="11"/>
        <v>141.03</v>
      </c>
      <c r="AB10" s="40">
        <f t="shared" si="12"/>
        <v>699.355</v>
      </c>
      <c r="AC10" s="41">
        <v>2</v>
      </c>
      <c r="AD10" s="39">
        <v>85</v>
      </c>
      <c r="AE10" s="36">
        <v>91.05</v>
      </c>
      <c r="AF10" s="40">
        <f>AE10*1.5</f>
        <v>136.575</v>
      </c>
      <c r="AG10" s="40">
        <f>SUM(AD10,AF10)</f>
        <v>221.575</v>
      </c>
      <c r="AH10" s="40">
        <f t="shared" si="13"/>
        <v>920.9300000000001</v>
      </c>
      <c r="AI10" s="41">
        <v>1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</row>
    <row r="11" spans="1:147" s="38" customFormat="1" ht="13.5" customHeight="1">
      <c r="A11" s="47" t="s">
        <v>36</v>
      </c>
      <c r="B11" s="47" t="s">
        <v>37</v>
      </c>
      <c r="C11" s="48" t="s">
        <v>38</v>
      </c>
      <c r="D11" s="62" t="s">
        <v>30</v>
      </c>
      <c r="E11" s="49" t="s">
        <v>31</v>
      </c>
      <c r="F11" s="35">
        <v>55</v>
      </c>
      <c r="G11" s="36">
        <v>46.35</v>
      </c>
      <c r="H11" s="37">
        <v>45.05</v>
      </c>
      <c r="I11" s="36">
        <f t="shared" si="0"/>
        <v>91.4</v>
      </c>
      <c r="J11" s="14">
        <v>86</v>
      </c>
      <c r="K11" s="35">
        <v>90</v>
      </c>
      <c r="L11" s="36">
        <v>63.25</v>
      </c>
      <c r="M11" s="40">
        <f t="shared" si="1"/>
        <v>94.875</v>
      </c>
      <c r="N11" s="40"/>
      <c r="O11" s="41"/>
      <c r="P11" s="40">
        <f t="shared" si="2"/>
        <v>417.275</v>
      </c>
      <c r="Q11" s="41">
        <v>5</v>
      </c>
      <c r="R11" s="12" t="str">
        <f t="shared" si="5"/>
        <v>Weigel</v>
      </c>
      <c r="S11" s="12" t="str">
        <f t="shared" si="6"/>
        <v>Thomas</v>
      </c>
      <c r="T11" s="12" t="str">
        <f t="shared" si="7"/>
        <v>SC Borussia 1920 Friedr.</v>
      </c>
      <c r="U11" s="12" t="str">
        <f t="shared" si="8"/>
        <v>VDSF</v>
      </c>
      <c r="V11" s="14" t="str">
        <f t="shared" si="9"/>
        <v>LM</v>
      </c>
      <c r="W11" s="36">
        <v>54.27</v>
      </c>
      <c r="X11" s="36">
        <v>54.03</v>
      </c>
      <c r="Y11" s="42">
        <f t="shared" si="10"/>
        <v>108.30000000000001</v>
      </c>
      <c r="Z11" s="36">
        <v>102.58</v>
      </c>
      <c r="AA11" s="40">
        <f t="shared" si="11"/>
        <v>153.87</v>
      </c>
      <c r="AB11" s="40">
        <f t="shared" si="12"/>
        <v>679.445</v>
      </c>
      <c r="AC11" s="41">
        <v>3</v>
      </c>
      <c r="AD11" s="39">
        <v>90</v>
      </c>
      <c r="AE11" s="36">
        <v>86.23</v>
      </c>
      <c r="AF11" s="40">
        <f>AE11*1.5</f>
        <v>129.345</v>
      </c>
      <c r="AG11" s="40">
        <f>SUM(AD11,AF11)</f>
        <v>219.345</v>
      </c>
      <c r="AH11" s="40">
        <f t="shared" si="13"/>
        <v>898.7900000000001</v>
      </c>
      <c r="AI11" s="41">
        <v>2</v>
      </c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</row>
    <row r="12" spans="1:147" s="38" customFormat="1" ht="13.5" customHeight="1">
      <c r="A12" s="47" t="s">
        <v>41</v>
      </c>
      <c r="B12" s="47" t="s">
        <v>42</v>
      </c>
      <c r="C12" s="48" t="s">
        <v>34</v>
      </c>
      <c r="D12" s="62" t="s">
        <v>30</v>
      </c>
      <c r="E12" s="49" t="s">
        <v>31</v>
      </c>
      <c r="F12" s="35">
        <v>65</v>
      </c>
      <c r="G12" s="36">
        <v>41.76</v>
      </c>
      <c r="H12" s="37">
        <v>40.89</v>
      </c>
      <c r="I12" s="36">
        <f t="shared" si="0"/>
        <v>82.65</v>
      </c>
      <c r="J12" s="14">
        <v>94</v>
      </c>
      <c r="K12" s="35">
        <v>85</v>
      </c>
      <c r="L12" s="36">
        <v>62.56</v>
      </c>
      <c r="M12" s="40">
        <f t="shared" si="1"/>
        <v>93.84</v>
      </c>
      <c r="N12" s="40"/>
      <c r="O12" s="41"/>
      <c r="P12" s="40">
        <f t="shared" si="2"/>
        <v>420.49</v>
      </c>
      <c r="Q12" s="41">
        <v>4</v>
      </c>
      <c r="R12" s="12" t="str">
        <f t="shared" si="5"/>
        <v>Kittlitz</v>
      </c>
      <c r="S12" s="12" t="str">
        <f t="shared" si="6"/>
        <v>Carsten von</v>
      </c>
      <c r="T12" s="12" t="str">
        <f t="shared" si="7"/>
        <v>LV Berlin - Brandenburg</v>
      </c>
      <c r="U12" s="12" t="str">
        <f t="shared" si="8"/>
        <v>VDSF</v>
      </c>
      <c r="V12" s="14" t="str">
        <f t="shared" si="9"/>
        <v>LM</v>
      </c>
      <c r="W12" s="36">
        <v>60.58</v>
      </c>
      <c r="X12" s="36">
        <v>59.7</v>
      </c>
      <c r="Y12" s="42">
        <f t="shared" si="10"/>
        <v>120.28</v>
      </c>
      <c r="Z12" s="36">
        <v>90.05</v>
      </c>
      <c r="AA12" s="40">
        <f t="shared" si="11"/>
        <v>135.075</v>
      </c>
      <c r="AB12" s="40">
        <f t="shared" si="12"/>
        <v>675.845</v>
      </c>
      <c r="AC12" s="41">
        <v>4</v>
      </c>
      <c r="AD12" s="39"/>
      <c r="AE12" s="36"/>
      <c r="AF12" s="40"/>
      <c r="AG12" s="40"/>
      <c r="AH12" s="40"/>
      <c r="AI12" s="41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</row>
    <row r="13" spans="1:147" s="38" customFormat="1" ht="13.5" customHeight="1">
      <c r="A13" s="47" t="s">
        <v>48</v>
      </c>
      <c r="B13" s="47" t="s">
        <v>49</v>
      </c>
      <c r="C13" s="48" t="s">
        <v>50</v>
      </c>
      <c r="D13" s="62" t="s">
        <v>84</v>
      </c>
      <c r="E13" s="49" t="s">
        <v>31</v>
      </c>
      <c r="F13" s="35">
        <v>75</v>
      </c>
      <c r="G13" s="36">
        <v>43.45</v>
      </c>
      <c r="H13" s="37">
        <v>41.72</v>
      </c>
      <c r="I13" s="36">
        <f t="shared" si="0"/>
        <v>85.17</v>
      </c>
      <c r="J13" s="14">
        <v>94</v>
      </c>
      <c r="K13" s="35">
        <v>85</v>
      </c>
      <c r="L13" s="36">
        <v>65.86</v>
      </c>
      <c r="M13" s="40">
        <f t="shared" si="1"/>
        <v>98.78999999999999</v>
      </c>
      <c r="N13" s="40"/>
      <c r="O13" s="41"/>
      <c r="P13" s="40">
        <f t="shared" si="2"/>
        <v>437.96000000000004</v>
      </c>
      <c r="Q13" s="41">
        <v>3</v>
      </c>
      <c r="R13" s="12" t="str">
        <f t="shared" si="5"/>
        <v>Gabrielczyk</v>
      </c>
      <c r="S13" s="12" t="str">
        <f t="shared" si="6"/>
        <v>Andreas</v>
      </c>
      <c r="T13" s="12" t="str">
        <f t="shared" si="7"/>
        <v>Berlin-Lichtenberg 1999</v>
      </c>
      <c r="U13" s="12" t="str">
        <f t="shared" si="8"/>
        <v>DAV</v>
      </c>
      <c r="V13" s="14" t="str">
        <f t="shared" si="9"/>
        <v>LM</v>
      </c>
      <c r="W13" s="36">
        <v>51.13</v>
      </c>
      <c r="X13" s="36">
        <v>46.47</v>
      </c>
      <c r="Y13" s="42">
        <f t="shared" si="10"/>
        <v>97.6</v>
      </c>
      <c r="Z13" s="36">
        <v>81.91</v>
      </c>
      <c r="AA13" s="40">
        <f t="shared" si="11"/>
        <v>122.865</v>
      </c>
      <c r="AB13" s="40">
        <f t="shared" si="12"/>
        <v>658.4250000000001</v>
      </c>
      <c r="AC13" s="41">
        <v>5</v>
      </c>
      <c r="AD13" s="39"/>
      <c r="AE13" s="36"/>
      <c r="AF13" s="40"/>
      <c r="AG13" s="40"/>
      <c r="AH13" s="40"/>
      <c r="AI13" s="41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</row>
    <row r="14" spans="1:147" s="38" customFormat="1" ht="13.5" customHeight="1">
      <c r="A14" s="47" t="s">
        <v>59</v>
      </c>
      <c r="B14" s="47" t="s">
        <v>60</v>
      </c>
      <c r="C14" s="48" t="s">
        <v>61</v>
      </c>
      <c r="D14" s="62" t="s">
        <v>84</v>
      </c>
      <c r="E14" s="49" t="s">
        <v>31</v>
      </c>
      <c r="F14" s="35">
        <v>45</v>
      </c>
      <c r="G14" s="36">
        <v>40.39</v>
      </c>
      <c r="H14" s="37">
        <v>40.2</v>
      </c>
      <c r="I14" s="36">
        <f t="shared" si="0"/>
        <v>80.59</v>
      </c>
      <c r="J14" s="14">
        <v>94</v>
      </c>
      <c r="K14" s="35">
        <v>85</v>
      </c>
      <c r="L14" s="36">
        <v>63.24</v>
      </c>
      <c r="M14" s="40">
        <f t="shared" si="1"/>
        <v>94.86</v>
      </c>
      <c r="N14" s="40"/>
      <c r="O14" s="41"/>
      <c r="P14" s="40">
        <f t="shared" si="2"/>
        <v>399.45000000000005</v>
      </c>
      <c r="Q14" s="41">
        <v>6</v>
      </c>
      <c r="R14" s="12" t="str">
        <f t="shared" si="5"/>
        <v>Schulz </v>
      </c>
      <c r="S14" s="12" t="str">
        <f t="shared" si="6"/>
        <v>Steffen</v>
      </c>
      <c r="T14" s="12" t="str">
        <f t="shared" si="7"/>
        <v>AF Hohenschönhausen</v>
      </c>
      <c r="U14" s="12" t="str">
        <f t="shared" si="8"/>
        <v>DAV</v>
      </c>
      <c r="V14" s="14" t="str">
        <f t="shared" si="9"/>
        <v>LM</v>
      </c>
      <c r="W14" s="36">
        <v>52.23</v>
      </c>
      <c r="X14" s="36">
        <v>51.64</v>
      </c>
      <c r="Y14" s="42">
        <f t="shared" si="10"/>
        <v>103.87</v>
      </c>
      <c r="Z14" s="36">
        <v>92.93</v>
      </c>
      <c r="AA14" s="40">
        <f t="shared" si="11"/>
        <v>139.395</v>
      </c>
      <c r="AB14" s="40">
        <f t="shared" si="12"/>
        <v>642.715</v>
      </c>
      <c r="AC14" s="41">
        <v>6</v>
      </c>
      <c r="AD14" s="39"/>
      <c r="AE14" s="36"/>
      <c r="AF14" s="40"/>
      <c r="AG14" s="40"/>
      <c r="AH14" s="40"/>
      <c r="AI14" s="41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</row>
    <row r="15" spans="1:147" s="38" customFormat="1" ht="13.5" customHeight="1">
      <c r="A15" s="47" t="s">
        <v>62</v>
      </c>
      <c r="B15" s="47" t="s">
        <v>63</v>
      </c>
      <c r="C15" s="48" t="s">
        <v>38</v>
      </c>
      <c r="D15" s="62" t="s">
        <v>30</v>
      </c>
      <c r="E15" s="49" t="s">
        <v>31</v>
      </c>
      <c r="F15" s="35">
        <v>70</v>
      </c>
      <c r="G15" s="36">
        <v>44.47</v>
      </c>
      <c r="H15" s="37">
        <v>44.03</v>
      </c>
      <c r="I15" s="36">
        <f t="shared" si="0"/>
        <v>88.5</v>
      </c>
      <c r="J15" s="14">
        <v>76</v>
      </c>
      <c r="K15" s="35">
        <v>60</v>
      </c>
      <c r="L15" s="36">
        <v>56.23</v>
      </c>
      <c r="M15" s="40">
        <f t="shared" si="1"/>
        <v>84.345</v>
      </c>
      <c r="N15" s="40"/>
      <c r="O15" s="41"/>
      <c r="P15" s="40">
        <f t="shared" si="2"/>
        <v>378.845</v>
      </c>
      <c r="Q15" s="41">
        <v>7</v>
      </c>
      <c r="R15" s="12" t="str">
        <f t="shared" si="5"/>
        <v>Hüter</v>
      </c>
      <c r="S15" s="12" t="str">
        <f t="shared" si="6"/>
        <v>Thorsten</v>
      </c>
      <c r="T15" s="12" t="str">
        <f t="shared" si="7"/>
        <v>SC Borussia 1920 Friedr.</v>
      </c>
      <c r="U15" s="12" t="str">
        <f t="shared" si="8"/>
        <v>VDSF</v>
      </c>
      <c r="V15" s="14" t="str">
        <f t="shared" si="9"/>
        <v>LM</v>
      </c>
      <c r="W15" s="36">
        <v>52.75</v>
      </c>
      <c r="X15" s="36">
        <v>48.96</v>
      </c>
      <c r="Y15" s="42">
        <f t="shared" si="10"/>
        <v>101.71000000000001</v>
      </c>
      <c r="Z15" s="36">
        <v>84.94</v>
      </c>
      <c r="AA15" s="40">
        <f t="shared" si="11"/>
        <v>127.41</v>
      </c>
      <c r="AB15" s="40">
        <f t="shared" si="12"/>
        <v>607.965</v>
      </c>
      <c r="AC15" s="41">
        <v>7</v>
      </c>
      <c r="AD15" s="39">
        <v>30</v>
      </c>
      <c r="AE15" s="36">
        <v>73.56</v>
      </c>
      <c r="AF15" s="40">
        <f>AE15*1.5</f>
        <v>110.34</v>
      </c>
      <c r="AG15" s="40">
        <f>SUM(AD15,AF15)</f>
        <v>140.34</v>
      </c>
      <c r="AH15" s="40">
        <f t="shared" si="13"/>
        <v>748.3050000000001</v>
      </c>
      <c r="AI15" s="41">
        <v>4</v>
      </c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</row>
    <row r="16" spans="1:147" s="38" customFormat="1" ht="13.5" customHeight="1">
      <c r="A16" s="47"/>
      <c r="B16" s="47"/>
      <c r="C16" s="48"/>
      <c r="D16" s="62"/>
      <c r="E16" s="49"/>
      <c r="F16" s="35"/>
      <c r="G16" s="36"/>
      <c r="H16" s="37"/>
      <c r="I16" s="36"/>
      <c r="J16" s="14"/>
      <c r="K16" s="35"/>
      <c r="L16" s="36"/>
      <c r="M16" s="40"/>
      <c r="N16" s="40"/>
      <c r="O16" s="41"/>
      <c r="P16" s="40"/>
      <c r="Q16" s="41"/>
      <c r="R16" s="12"/>
      <c r="S16" s="12"/>
      <c r="T16" s="12"/>
      <c r="U16" s="12"/>
      <c r="V16" s="14"/>
      <c r="W16" s="36"/>
      <c r="X16" s="36"/>
      <c r="Y16" s="42"/>
      <c r="Z16" s="36"/>
      <c r="AA16" s="40"/>
      <c r="AB16" s="40"/>
      <c r="AC16" s="41"/>
      <c r="AD16" s="39"/>
      <c r="AE16" s="36"/>
      <c r="AF16" s="40"/>
      <c r="AG16" s="40"/>
      <c r="AH16" s="40"/>
      <c r="AI16" s="41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</row>
    <row r="17" spans="1:147" s="38" customFormat="1" ht="13.5" customHeight="1">
      <c r="A17" s="47" t="s">
        <v>66</v>
      </c>
      <c r="B17" s="47" t="s">
        <v>67</v>
      </c>
      <c r="C17" s="48" t="s">
        <v>34</v>
      </c>
      <c r="D17" s="62" t="s">
        <v>30</v>
      </c>
      <c r="E17" s="49" t="s">
        <v>68</v>
      </c>
      <c r="F17" s="35">
        <v>95</v>
      </c>
      <c r="G17" s="36">
        <v>46.77</v>
      </c>
      <c r="H17" s="37">
        <v>46.65</v>
      </c>
      <c r="I17" s="36">
        <f t="shared" si="0"/>
        <v>93.42</v>
      </c>
      <c r="J17" s="14">
        <v>80</v>
      </c>
      <c r="K17" s="35">
        <v>80</v>
      </c>
      <c r="L17" s="36">
        <v>62.54</v>
      </c>
      <c r="M17" s="40">
        <f t="shared" si="1"/>
        <v>93.81</v>
      </c>
      <c r="N17" s="40"/>
      <c r="O17" s="41"/>
      <c r="P17" s="40">
        <f t="shared" si="2"/>
        <v>442.23</v>
      </c>
      <c r="Q17" s="41">
        <v>1</v>
      </c>
      <c r="R17" s="12" t="str">
        <f aca="true" t="shared" si="14" ref="R17:T18">A17</f>
        <v>Ernst</v>
      </c>
      <c r="S17" s="12" t="str">
        <f t="shared" si="14"/>
        <v>Kathrin</v>
      </c>
      <c r="T17" s="12" t="str">
        <f t="shared" si="14"/>
        <v>LV Berlin - Brandenburg</v>
      </c>
      <c r="U17" s="12" t="str">
        <f>D17</f>
        <v>VDSF</v>
      </c>
      <c r="V17" s="14" t="str">
        <f>E17</f>
        <v>LD</v>
      </c>
      <c r="W17" s="36"/>
      <c r="X17" s="36"/>
      <c r="Y17" s="42"/>
      <c r="Z17" s="36"/>
      <c r="AA17" s="40"/>
      <c r="AB17" s="40"/>
      <c r="AC17" s="41"/>
      <c r="AD17" s="39">
        <v>95</v>
      </c>
      <c r="AE17" s="36">
        <v>82.99</v>
      </c>
      <c r="AF17" s="40">
        <f>AE17*1.5</f>
        <v>124.48499999999999</v>
      </c>
      <c r="AG17" s="40">
        <f>SUM(AD17,AF17)</f>
        <v>219.48499999999999</v>
      </c>
      <c r="AH17" s="40">
        <f>AG17+P17</f>
        <v>661.715</v>
      </c>
      <c r="AI17" s="41">
        <v>7</v>
      </c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</row>
    <row r="18" spans="1:147" s="38" customFormat="1" ht="13.5" customHeight="1">
      <c r="A18" s="47" t="s">
        <v>85</v>
      </c>
      <c r="B18" s="47" t="s">
        <v>86</v>
      </c>
      <c r="C18" s="48" t="s">
        <v>87</v>
      </c>
      <c r="D18" s="62" t="s">
        <v>30</v>
      </c>
      <c r="E18" s="49" t="s">
        <v>68</v>
      </c>
      <c r="F18" s="35">
        <v>80</v>
      </c>
      <c r="G18" s="36">
        <v>34.81</v>
      </c>
      <c r="H18" s="37">
        <v>33</v>
      </c>
      <c r="I18" s="36">
        <f t="shared" si="0"/>
        <v>67.81</v>
      </c>
      <c r="J18" s="14">
        <v>86</v>
      </c>
      <c r="K18" s="35">
        <v>60</v>
      </c>
      <c r="L18" s="36">
        <v>57.6</v>
      </c>
      <c r="M18" s="40">
        <f t="shared" si="1"/>
        <v>86.4</v>
      </c>
      <c r="N18" s="40"/>
      <c r="O18" s="41"/>
      <c r="P18" s="40">
        <f t="shared" si="2"/>
        <v>380.21000000000004</v>
      </c>
      <c r="Q18" s="41">
        <v>2</v>
      </c>
      <c r="R18" s="12" t="str">
        <f t="shared" si="14"/>
        <v>Abel</v>
      </c>
      <c r="S18" s="12" t="str">
        <f t="shared" si="14"/>
        <v>Nicole</v>
      </c>
      <c r="T18" s="12" t="str">
        <f t="shared" si="14"/>
        <v>SAV Süd Tempelhof</v>
      </c>
      <c r="U18" s="12" t="str">
        <f>D18</f>
        <v>VDSF</v>
      </c>
      <c r="V18" s="14" t="str">
        <f>E18</f>
        <v>LD</v>
      </c>
      <c r="W18" s="36"/>
      <c r="X18" s="36"/>
      <c r="Y18" s="42"/>
      <c r="Z18" s="36"/>
      <c r="AA18" s="40"/>
      <c r="AB18" s="40"/>
      <c r="AC18" s="41"/>
      <c r="AD18" s="39">
        <v>75</v>
      </c>
      <c r="AE18" s="36">
        <v>82.04</v>
      </c>
      <c r="AF18" s="40">
        <f>AE18*1.5</f>
        <v>123.06</v>
      </c>
      <c r="AG18" s="40">
        <f>SUM(AD18,AF18)</f>
        <v>198.06</v>
      </c>
      <c r="AH18" s="40">
        <f>AG18+P18</f>
        <v>578.27</v>
      </c>
      <c r="AI18" s="41">
        <v>8</v>
      </c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</row>
    <row r="19" spans="1:147" s="38" customFormat="1" ht="13.5" customHeight="1">
      <c r="A19" s="47"/>
      <c r="B19" s="47"/>
      <c r="C19" s="48"/>
      <c r="D19" s="62"/>
      <c r="E19" s="49"/>
      <c r="F19" s="35"/>
      <c r="G19" s="36"/>
      <c r="H19" s="37"/>
      <c r="I19" s="36"/>
      <c r="J19" s="14"/>
      <c r="K19" s="35"/>
      <c r="L19" s="36"/>
      <c r="M19" s="40"/>
      <c r="N19" s="40"/>
      <c r="O19" s="41"/>
      <c r="P19" s="40"/>
      <c r="Q19" s="41"/>
      <c r="R19" s="12"/>
      <c r="S19" s="12"/>
      <c r="T19" s="12"/>
      <c r="U19" s="12"/>
      <c r="V19" s="14"/>
      <c r="W19" s="36"/>
      <c r="X19" s="36"/>
      <c r="Y19" s="42"/>
      <c r="Z19" s="36"/>
      <c r="AA19" s="40"/>
      <c r="AB19" s="40"/>
      <c r="AC19" s="41"/>
      <c r="AD19" s="39"/>
      <c r="AE19" s="36"/>
      <c r="AF19" s="40"/>
      <c r="AG19" s="40"/>
      <c r="AH19" s="40"/>
      <c r="AI19" s="41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</row>
    <row r="20" spans="1:147" s="38" customFormat="1" ht="13.5" customHeight="1">
      <c r="A20" s="44" t="s">
        <v>48</v>
      </c>
      <c r="B20" s="44" t="s">
        <v>83</v>
      </c>
      <c r="C20" s="45" t="s">
        <v>50</v>
      </c>
      <c r="D20" s="62" t="s">
        <v>30</v>
      </c>
      <c r="E20" s="46" t="s">
        <v>82</v>
      </c>
      <c r="F20" s="35"/>
      <c r="G20" s="36"/>
      <c r="H20" s="37"/>
      <c r="I20" s="36"/>
      <c r="J20" s="14">
        <v>52</v>
      </c>
      <c r="K20" s="35">
        <v>20</v>
      </c>
      <c r="L20" s="36">
        <v>44.05</v>
      </c>
      <c r="M20" s="40">
        <f t="shared" si="1"/>
        <v>66.07499999999999</v>
      </c>
      <c r="N20" s="40">
        <f>J20+K20+M20</f>
        <v>138.075</v>
      </c>
      <c r="O20" s="41">
        <v>1</v>
      </c>
      <c r="P20" s="40"/>
      <c r="Q20" s="41"/>
      <c r="R20" s="12"/>
      <c r="S20" s="12"/>
      <c r="T20" s="12"/>
      <c r="U20" s="12"/>
      <c r="V20" s="14"/>
      <c r="W20" s="36"/>
      <c r="X20" s="36"/>
      <c r="Y20" s="42"/>
      <c r="Z20" s="36"/>
      <c r="AA20" s="40"/>
      <c r="AB20" s="40"/>
      <c r="AC20" s="41"/>
      <c r="AD20" s="39"/>
      <c r="AE20" s="36"/>
      <c r="AF20" s="40"/>
      <c r="AG20" s="40"/>
      <c r="AH20" s="40"/>
      <c r="AI20" s="41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</row>
    <row r="21" spans="1:147" s="38" customFormat="1" ht="13.5" customHeight="1">
      <c r="A21" s="47" t="s">
        <v>53</v>
      </c>
      <c r="B21" s="47" t="s">
        <v>81</v>
      </c>
      <c r="C21" s="48" t="s">
        <v>55</v>
      </c>
      <c r="D21" s="62" t="s">
        <v>30</v>
      </c>
      <c r="E21" s="49" t="s">
        <v>82</v>
      </c>
      <c r="F21" s="35"/>
      <c r="G21" s="36"/>
      <c r="H21" s="37"/>
      <c r="I21" s="36"/>
      <c r="J21" s="14">
        <v>28</v>
      </c>
      <c r="K21" s="35">
        <v>15</v>
      </c>
      <c r="L21" s="36">
        <v>32.87</v>
      </c>
      <c r="M21" s="40">
        <f t="shared" si="1"/>
        <v>49.30499999999999</v>
      </c>
      <c r="N21" s="40">
        <f>J21+K21+M21</f>
        <v>92.30499999999999</v>
      </c>
      <c r="O21" s="41">
        <v>2</v>
      </c>
      <c r="P21" s="40"/>
      <c r="Q21" s="41"/>
      <c r="R21" s="12"/>
      <c r="S21" s="12"/>
      <c r="T21" s="12"/>
      <c r="U21" s="12"/>
      <c r="V21" s="14"/>
      <c r="W21" s="36"/>
      <c r="X21" s="36"/>
      <c r="Y21" s="42"/>
      <c r="Z21" s="36"/>
      <c r="AA21" s="40"/>
      <c r="AB21" s="40"/>
      <c r="AC21" s="41"/>
      <c r="AD21" s="39"/>
      <c r="AE21" s="36"/>
      <c r="AF21" s="40"/>
      <c r="AG21" s="40"/>
      <c r="AH21" s="40"/>
      <c r="AI21" s="41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</row>
    <row r="22" spans="1:147" s="38" customFormat="1" ht="13.5" customHeight="1">
      <c r="A22" s="44"/>
      <c r="B22" s="44"/>
      <c r="C22" s="45"/>
      <c r="D22" s="62"/>
      <c r="E22" s="46"/>
      <c r="F22" s="35"/>
      <c r="G22" s="36"/>
      <c r="H22" s="37"/>
      <c r="I22" s="36"/>
      <c r="J22" s="14"/>
      <c r="K22" s="35"/>
      <c r="L22" s="36"/>
      <c r="M22" s="40"/>
      <c r="N22" s="40"/>
      <c r="O22" s="41"/>
      <c r="P22" s="40"/>
      <c r="Q22" s="41"/>
      <c r="R22" s="12"/>
      <c r="S22" s="12"/>
      <c r="T22" s="12"/>
      <c r="U22" s="12"/>
      <c r="V22" s="14"/>
      <c r="W22" s="36"/>
      <c r="X22" s="36"/>
      <c r="Y22" s="42"/>
      <c r="Z22" s="36"/>
      <c r="AA22" s="40"/>
      <c r="AB22" s="40"/>
      <c r="AC22" s="41"/>
      <c r="AD22" s="39"/>
      <c r="AE22" s="36"/>
      <c r="AF22" s="40"/>
      <c r="AG22" s="40"/>
      <c r="AH22" s="40"/>
      <c r="AI22" s="41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</row>
    <row r="23" spans="1:147" s="38" customFormat="1" ht="13.5" customHeight="1">
      <c r="A23" s="50" t="s">
        <v>79</v>
      </c>
      <c r="B23" s="50" t="s">
        <v>80</v>
      </c>
      <c r="C23" s="48" t="s">
        <v>34</v>
      </c>
      <c r="D23" s="62" t="s">
        <v>30</v>
      </c>
      <c r="E23" s="49" t="s">
        <v>78</v>
      </c>
      <c r="F23" s="35"/>
      <c r="G23" s="36"/>
      <c r="H23" s="37"/>
      <c r="I23" s="36"/>
      <c r="J23" s="14">
        <v>62</v>
      </c>
      <c r="K23" s="35">
        <v>55</v>
      </c>
      <c r="L23" s="36">
        <v>48.03</v>
      </c>
      <c r="M23" s="40">
        <f t="shared" si="1"/>
        <v>72.045</v>
      </c>
      <c r="N23" s="40">
        <f>J23+K23+M23</f>
        <v>189.04500000000002</v>
      </c>
      <c r="O23" s="41">
        <v>1</v>
      </c>
      <c r="P23" s="40"/>
      <c r="Q23" s="41"/>
      <c r="R23" s="12"/>
      <c r="S23" s="12"/>
      <c r="T23" s="12"/>
      <c r="U23" s="12"/>
      <c r="V23" s="14"/>
      <c r="W23" s="36"/>
      <c r="X23" s="36"/>
      <c r="Y23" s="42"/>
      <c r="Z23" s="36"/>
      <c r="AA23" s="40"/>
      <c r="AB23" s="40"/>
      <c r="AC23" s="41"/>
      <c r="AD23" s="39"/>
      <c r="AE23" s="36"/>
      <c r="AF23" s="40"/>
      <c r="AG23" s="40"/>
      <c r="AH23" s="40"/>
      <c r="AI23" s="41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</row>
    <row r="24" spans="1:147" s="38" customFormat="1" ht="13.5" customHeight="1">
      <c r="A24" s="50" t="s">
        <v>76</v>
      </c>
      <c r="B24" s="50" t="s">
        <v>77</v>
      </c>
      <c r="C24" s="48" t="s">
        <v>34</v>
      </c>
      <c r="D24" s="62" t="s">
        <v>30</v>
      </c>
      <c r="E24" s="49" t="s">
        <v>78</v>
      </c>
      <c r="F24" s="35"/>
      <c r="G24" s="36"/>
      <c r="H24" s="37"/>
      <c r="I24" s="36"/>
      <c r="J24" s="14">
        <v>58</v>
      </c>
      <c r="K24" s="35">
        <v>40</v>
      </c>
      <c r="L24" s="36">
        <v>43.54</v>
      </c>
      <c r="M24" s="40">
        <f t="shared" si="1"/>
        <v>65.31</v>
      </c>
      <c r="N24" s="40">
        <f>J24+K24+M24</f>
        <v>163.31</v>
      </c>
      <c r="O24" s="41">
        <v>2</v>
      </c>
      <c r="P24" s="40"/>
      <c r="Q24" s="41"/>
      <c r="R24" s="12"/>
      <c r="S24" s="12"/>
      <c r="T24" s="12"/>
      <c r="U24" s="12"/>
      <c r="V24" s="14"/>
      <c r="W24" s="36"/>
      <c r="X24" s="36"/>
      <c r="Y24" s="42"/>
      <c r="Z24" s="36"/>
      <c r="AA24" s="40"/>
      <c r="AB24" s="40"/>
      <c r="AC24" s="41"/>
      <c r="AD24" s="39"/>
      <c r="AE24" s="36"/>
      <c r="AF24" s="40"/>
      <c r="AG24" s="40"/>
      <c r="AH24" s="40"/>
      <c r="AI24" s="41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</row>
    <row r="25" spans="1:147" s="38" customFormat="1" ht="13.5" customHeight="1">
      <c r="A25" s="50" t="s">
        <v>85</v>
      </c>
      <c r="B25" s="50" t="s">
        <v>91</v>
      </c>
      <c r="C25" s="48" t="s">
        <v>34</v>
      </c>
      <c r="D25" s="62" t="s">
        <v>30</v>
      </c>
      <c r="E25" s="49" t="s">
        <v>78</v>
      </c>
      <c r="F25" s="35"/>
      <c r="G25" s="36"/>
      <c r="H25" s="37"/>
      <c r="I25" s="36"/>
      <c r="J25" s="14">
        <v>30</v>
      </c>
      <c r="K25" s="35">
        <v>25</v>
      </c>
      <c r="L25" s="36">
        <v>43.48</v>
      </c>
      <c r="M25" s="40">
        <f t="shared" si="1"/>
        <v>65.22</v>
      </c>
      <c r="N25" s="40">
        <f>J25+K25+M25</f>
        <v>120.22</v>
      </c>
      <c r="O25" s="41">
        <v>3</v>
      </c>
      <c r="P25" s="40"/>
      <c r="Q25" s="41"/>
      <c r="R25" s="12"/>
      <c r="S25" s="12"/>
      <c r="T25" s="12"/>
      <c r="U25" s="12"/>
      <c r="V25" s="14"/>
      <c r="W25" s="36"/>
      <c r="X25" s="36"/>
      <c r="Y25" s="42"/>
      <c r="Z25" s="36"/>
      <c r="AA25" s="40"/>
      <c r="AB25" s="40"/>
      <c r="AC25" s="41"/>
      <c r="AD25" s="39"/>
      <c r="AE25" s="36"/>
      <c r="AF25" s="40"/>
      <c r="AG25" s="40"/>
      <c r="AH25" s="40"/>
      <c r="AI25" s="41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</row>
    <row r="26" spans="1:147" s="38" customFormat="1" ht="13.5" customHeight="1">
      <c r="A26" s="47"/>
      <c r="B26" s="47"/>
      <c r="C26" s="48"/>
      <c r="D26" s="62"/>
      <c r="E26" s="49"/>
      <c r="F26" s="53"/>
      <c r="G26" s="54"/>
      <c r="H26" s="55"/>
      <c r="I26" s="36"/>
      <c r="J26" s="53"/>
      <c r="K26" s="53"/>
      <c r="L26" s="54"/>
      <c r="M26" s="40"/>
      <c r="N26" s="40"/>
      <c r="O26" s="64"/>
      <c r="P26" s="40"/>
      <c r="Q26" s="58"/>
      <c r="R26" s="59"/>
      <c r="S26" s="59"/>
      <c r="T26" s="60"/>
      <c r="U26" s="12"/>
      <c r="V26" s="61"/>
      <c r="W26" s="54"/>
      <c r="X26" s="54"/>
      <c r="Y26" s="42"/>
      <c r="Z26" s="54"/>
      <c r="AA26" s="40"/>
      <c r="AB26" s="40"/>
      <c r="AC26" s="57"/>
      <c r="AD26" s="56"/>
      <c r="AE26" s="54"/>
      <c r="AF26" s="40"/>
      <c r="AG26" s="40"/>
      <c r="AH26" s="40"/>
      <c r="AI26" s="58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</row>
    <row r="27" spans="1:147" s="38" customFormat="1" ht="13.5" customHeight="1">
      <c r="A27" s="47" t="s">
        <v>56</v>
      </c>
      <c r="B27" s="47" t="s">
        <v>57</v>
      </c>
      <c r="C27" s="48" t="s">
        <v>38</v>
      </c>
      <c r="D27" s="62" t="s">
        <v>30</v>
      </c>
      <c r="E27" s="49" t="s">
        <v>58</v>
      </c>
      <c r="F27" s="35">
        <v>35</v>
      </c>
      <c r="G27" s="36">
        <v>38.12</v>
      </c>
      <c r="H27" s="37">
        <v>34.74</v>
      </c>
      <c r="I27" s="36">
        <f t="shared" si="0"/>
        <v>72.86</v>
      </c>
      <c r="J27" s="14">
        <v>80</v>
      </c>
      <c r="K27" s="35">
        <v>70</v>
      </c>
      <c r="L27" s="36">
        <v>34.61</v>
      </c>
      <c r="M27" s="40">
        <f t="shared" si="1"/>
        <v>51.915</v>
      </c>
      <c r="N27" s="40"/>
      <c r="O27" s="41"/>
      <c r="P27" s="40">
        <f t="shared" si="2"/>
        <v>309.77500000000003</v>
      </c>
      <c r="Q27" s="41">
        <v>1</v>
      </c>
      <c r="R27" s="12" t="str">
        <f>A27</f>
        <v>Brückner</v>
      </c>
      <c r="S27" s="12" t="str">
        <f>B27</f>
        <v>David</v>
      </c>
      <c r="T27" s="12" t="str">
        <f>C27</f>
        <v>SC Borussia 1920 Friedr.</v>
      </c>
      <c r="U27" s="12" t="str">
        <f>D27</f>
        <v>VDSF</v>
      </c>
      <c r="V27" s="14" t="str">
        <f>E27</f>
        <v>BJM</v>
      </c>
      <c r="W27" s="36">
        <v>51.13</v>
      </c>
      <c r="X27" s="36">
        <v>42.67</v>
      </c>
      <c r="Y27" s="42">
        <f>SUM(W27,X27)</f>
        <v>93.80000000000001</v>
      </c>
      <c r="Z27" s="36">
        <v>76.12</v>
      </c>
      <c r="AA27" s="40">
        <f>Z27*1.5</f>
        <v>114.18</v>
      </c>
      <c r="AB27" s="40">
        <f>SUM(P27,Y27,AA27)</f>
        <v>517.7550000000001</v>
      </c>
      <c r="AC27" s="41">
        <v>1</v>
      </c>
      <c r="AD27" s="39">
        <v>35</v>
      </c>
      <c r="AE27" s="36">
        <v>0</v>
      </c>
      <c r="AF27" s="40">
        <f>AE27*1.5</f>
        <v>0</v>
      </c>
      <c r="AG27" s="40">
        <f>SUM(AD27,AF27)</f>
        <v>35</v>
      </c>
      <c r="AH27" s="40">
        <f>AB27+AG27</f>
        <v>552.7550000000001</v>
      </c>
      <c r="AI27" s="41">
        <v>9</v>
      </c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</row>
    <row r="28" spans="1:147" s="38" customFormat="1" ht="13.5" customHeight="1">
      <c r="A28" s="47"/>
      <c r="B28" s="47"/>
      <c r="C28" s="48"/>
      <c r="D28" s="62"/>
      <c r="E28" s="49"/>
      <c r="F28" s="35"/>
      <c r="G28" s="36"/>
      <c r="H28" s="37"/>
      <c r="I28" s="36"/>
      <c r="J28" s="14"/>
      <c r="K28" s="35"/>
      <c r="L28" s="36"/>
      <c r="M28" s="40"/>
      <c r="N28" s="40"/>
      <c r="O28" s="41"/>
      <c r="P28" s="40"/>
      <c r="Q28" s="41"/>
      <c r="R28" s="12"/>
      <c r="S28" s="12"/>
      <c r="T28" s="12"/>
      <c r="U28" s="12"/>
      <c r="V28" s="14"/>
      <c r="W28" s="36"/>
      <c r="X28" s="36"/>
      <c r="Y28" s="42"/>
      <c r="Z28" s="36"/>
      <c r="AA28" s="40"/>
      <c r="AB28" s="40"/>
      <c r="AC28" s="41"/>
      <c r="AD28" s="39"/>
      <c r="AE28" s="36"/>
      <c r="AF28" s="40"/>
      <c r="AG28" s="40"/>
      <c r="AH28" s="40"/>
      <c r="AI28" s="41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</row>
    <row r="29" spans="1:147" s="38" customFormat="1" ht="13.5" customHeight="1">
      <c r="A29" s="47" t="s">
        <v>69</v>
      </c>
      <c r="B29" s="47" t="s">
        <v>70</v>
      </c>
      <c r="C29" s="48" t="s">
        <v>55</v>
      </c>
      <c r="D29" s="62" t="s">
        <v>30</v>
      </c>
      <c r="E29" s="49" t="s">
        <v>71</v>
      </c>
      <c r="F29" s="35">
        <v>40</v>
      </c>
      <c r="G29" s="36">
        <v>33.18</v>
      </c>
      <c r="H29" s="37">
        <v>27.6</v>
      </c>
      <c r="I29" s="36">
        <f t="shared" si="0"/>
        <v>60.78</v>
      </c>
      <c r="J29" s="14">
        <v>90</v>
      </c>
      <c r="K29" s="35">
        <v>55</v>
      </c>
      <c r="L29" s="36">
        <v>32.51</v>
      </c>
      <c r="M29" s="40">
        <f t="shared" si="1"/>
        <v>48.765</v>
      </c>
      <c r="N29" s="40"/>
      <c r="O29" s="41"/>
      <c r="P29" s="40">
        <f t="shared" si="2"/>
        <v>294.545</v>
      </c>
      <c r="Q29" s="41">
        <v>1</v>
      </c>
      <c r="R29" s="12"/>
      <c r="S29" s="12"/>
      <c r="T29" s="12"/>
      <c r="U29" s="12"/>
      <c r="V29" s="14"/>
      <c r="W29" s="36"/>
      <c r="X29" s="36"/>
      <c r="Y29" s="42"/>
      <c r="Z29" s="36"/>
      <c r="AA29" s="40"/>
      <c r="AB29" s="40"/>
      <c r="AC29" s="41"/>
      <c r="AD29" s="39"/>
      <c r="AE29" s="36"/>
      <c r="AF29" s="40"/>
      <c r="AG29" s="40"/>
      <c r="AH29" s="40"/>
      <c r="AI29" s="41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</row>
    <row r="30" spans="1:147" s="38" customFormat="1" ht="13.5" customHeight="1">
      <c r="A30" s="47"/>
      <c r="B30" s="47"/>
      <c r="C30" s="48"/>
      <c r="D30" s="62"/>
      <c r="E30" s="49"/>
      <c r="F30" s="35"/>
      <c r="G30" s="36"/>
      <c r="H30" s="37"/>
      <c r="I30" s="36"/>
      <c r="J30" s="14"/>
      <c r="K30" s="35"/>
      <c r="L30" s="36"/>
      <c r="M30" s="40"/>
      <c r="N30" s="40"/>
      <c r="O30" s="41"/>
      <c r="P30" s="40"/>
      <c r="Q30" s="41"/>
      <c r="R30" s="12"/>
      <c r="S30" s="12"/>
      <c r="T30" s="12"/>
      <c r="U30" s="12"/>
      <c r="V30" s="14"/>
      <c r="W30" s="36"/>
      <c r="X30" s="36"/>
      <c r="Y30" s="42"/>
      <c r="Z30" s="36"/>
      <c r="AA30" s="40"/>
      <c r="AB30" s="40"/>
      <c r="AC30" s="41"/>
      <c r="AD30" s="39"/>
      <c r="AE30" s="36"/>
      <c r="AF30" s="40"/>
      <c r="AG30" s="40"/>
      <c r="AH30" s="40"/>
      <c r="AI30" s="41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</row>
    <row r="31" spans="1:147" s="38" customFormat="1" ht="13.5" customHeight="1">
      <c r="A31" s="47" t="s">
        <v>46</v>
      </c>
      <c r="B31" s="47" t="s">
        <v>47</v>
      </c>
      <c r="C31" s="48" t="s">
        <v>38</v>
      </c>
      <c r="D31" s="62" t="s">
        <v>30</v>
      </c>
      <c r="E31" s="49" t="s">
        <v>35</v>
      </c>
      <c r="F31" s="35">
        <v>75</v>
      </c>
      <c r="G31" s="36">
        <v>45.56</v>
      </c>
      <c r="H31" s="37">
        <v>43.34</v>
      </c>
      <c r="I31" s="36">
        <f t="shared" si="0"/>
        <v>88.9</v>
      </c>
      <c r="J31" s="14">
        <v>92</v>
      </c>
      <c r="K31" s="35">
        <v>90</v>
      </c>
      <c r="L31" s="36">
        <v>61.73</v>
      </c>
      <c r="M31" s="40">
        <f t="shared" si="1"/>
        <v>92.595</v>
      </c>
      <c r="N31" s="40"/>
      <c r="O31" s="41"/>
      <c r="P31" s="40">
        <f t="shared" si="2"/>
        <v>438.495</v>
      </c>
      <c r="Q31" s="41">
        <v>1</v>
      </c>
      <c r="R31" s="12" t="str">
        <f aca="true" t="shared" si="15" ref="R31:T33">A31</f>
        <v>Demin</v>
      </c>
      <c r="S31" s="12" t="str">
        <f t="shared" si="15"/>
        <v>Evgeni</v>
      </c>
      <c r="T31" s="12" t="str">
        <f t="shared" si="15"/>
        <v>SC Borussia 1920 Friedr.</v>
      </c>
      <c r="U31" s="12" t="str">
        <f>D31</f>
        <v>VDSF</v>
      </c>
      <c r="V31" s="14" t="str">
        <f>E31</f>
        <v>AJM</v>
      </c>
      <c r="W31" s="36">
        <v>56.16</v>
      </c>
      <c r="X31" s="36">
        <v>49.24</v>
      </c>
      <c r="Y31" s="42">
        <f>SUM(W31,X31)</f>
        <v>105.4</v>
      </c>
      <c r="Z31" s="36">
        <v>95.82</v>
      </c>
      <c r="AA31" s="40">
        <f>Z31*1.5</f>
        <v>143.73</v>
      </c>
      <c r="AB31" s="40">
        <f>SUM(P31,Y31,AA31)</f>
        <v>687.625</v>
      </c>
      <c r="AC31" s="41">
        <v>1</v>
      </c>
      <c r="AD31" s="39"/>
      <c r="AE31" s="36"/>
      <c r="AF31" s="40"/>
      <c r="AG31" s="40"/>
      <c r="AH31" s="40"/>
      <c r="AI31" s="41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</row>
    <row r="32" spans="1:147" s="38" customFormat="1" ht="13.5" customHeight="1">
      <c r="A32" s="44" t="s">
        <v>32</v>
      </c>
      <c r="B32" s="44" t="s">
        <v>33</v>
      </c>
      <c r="C32" s="45" t="s">
        <v>34</v>
      </c>
      <c r="D32" s="62" t="s">
        <v>30</v>
      </c>
      <c r="E32" s="46" t="s">
        <v>35</v>
      </c>
      <c r="F32" s="35">
        <v>85</v>
      </c>
      <c r="G32" s="36">
        <v>44.58</v>
      </c>
      <c r="H32" s="37">
        <v>41.21</v>
      </c>
      <c r="I32" s="36">
        <f t="shared" si="0"/>
        <v>85.78999999999999</v>
      </c>
      <c r="J32" s="14">
        <v>94</v>
      </c>
      <c r="K32" s="35">
        <v>65</v>
      </c>
      <c r="L32" s="36">
        <v>47.08</v>
      </c>
      <c r="M32" s="40">
        <f t="shared" si="1"/>
        <v>70.62</v>
      </c>
      <c r="N32" s="40"/>
      <c r="O32" s="41"/>
      <c r="P32" s="40">
        <f t="shared" si="2"/>
        <v>400.40999999999997</v>
      </c>
      <c r="Q32" s="41">
        <v>2</v>
      </c>
      <c r="R32" s="12"/>
      <c r="S32" s="12"/>
      <c r="T32" s="12"/>
      <c r="U32" s="12"/>
      <c r="V32" s="14"/>
      <c r="W32" s="36"/>
      <c r="X32" s="36"/>
      <c r="Y32" s="42"/>
      <c r="Z32" s="36"/>
      <c r="AA32" s="40"/>
      <c r="AB32" s="40"/>
      <c r="AC32" s="41"/>
      <c r="AD32" s="39"/>
      <c r="AE32" s="36"/>
      <c r="AF32" s="40"/>
      <c r="AG32" s="40"/>
      <c r="AH32" s="40"/>
      <c r="AI32" s="41" t="s">
        <v>20</v>
      </c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</row>
    <row r="33" spans="1:147" s="38" customFormat="1" ht="13.5" customHeight="1">
      <c r="A33" s="47" t="s">
        <v>53</v>
      </c>
      <c r="B33" s="47" t="s">
        <v>54</v>
      </c>
      <c r="C33" s="48" t="s">
        <v>55</v>
      </c>
      <c r="D33" s="62" t="s">
        <v>30</v>
      </c>
      <c r="E33" s="49" t="s">
        <v>35</v>
      </c>
      <c r="F33" s="35">
        <v>45</v>
      </c>
      <c r="G33" s="36">
        <v>38.96</v>
      </c>
      <c r="H33" s="37">
        <v>36.69</v>
      </c>
      <c r="I33" s="36">
        <f t="shared" si="0"/>
        <v>75.65</v>
      </c>
      <c r="J33" s="14">
        <v>74</v>
      </c>
      <c r="K33" s="35">
        <v>40</v>
      </c>
      <c r="L33" s="36">
        <v>57.15</v>
      </c>
      <c r="M33" s="40">
        <f t="shared" si="1"/>
        <v>85.725</v>
      </c>
      <c r="N33" s="40"/>
      <c r="O33" s="41"/>
      <c r="P33" s="40">
        <f t="shared" si="2"/>
        <v>320.375</v>
      </c>
      <c r="Q33" s="41">
        <v>3</v>
      </c>
      <c r="R33" s="12" t="str">
        <f t="shared" si="15"/>
        <v>Greese</v>
      </c>
      <c r="S33" s="12" t="str">
        <f t="shared" si="15"/>
        <v>Patrick</v>
      </c>
      <c r="T33" s="12" t="str">
        <f t="shared" si="15"/>
        <v>ASV Rothenklempenow</v>
      </c>
      <c r="U33" s="12" t="str">
        <f>D33</f>
        <v>VDSF</v>
      </c>
      <c r="V33" s="14" t="str">
        <f>E33</f>
        <v>AJM</v>
      </c>
      <c r="W33" s="36">
        <v>53.07</v>
      </c>
      <c r="X33" s="36">
        <v>53.05</v>
      </c>
      <c r="Y33" s="42">
        <f>SUM(W33,X33)</f>
        <v>106.12</v>
      </c>
      <c r="Z33" s="36">
        <v>77.51</v>
      </c>
      <c r="AA33" s="40">
        <f>Z33*1.5</f>
        <v>116.26500000000001</v>
      </c>
      <c r="AB33" s="40">
        <f>SUM(P33,Y33,AA33)</f>
        <v>542.76</v>
      </c>
      <c r="AC33" s="41">
        <v>2</v>
      </c>
      <c r="AD33" s="39">
        <v>45</v>
      </c>
      <c r="AE33" s="36">
        <v>71.98</v>
      </c>
      <c r="AF33" s="40">
        <f>AE33*1.5</f>
        <v>107.97</v>
      </c>
      <c r="AG33" s="40">
        <f>SUM(AD33,AF33)</f>
        <v>152.97</v>
      </c>
      <c r="AH33" s="40">
        <f>AB33+AG33</f>
        <v>695.73</v>
      </c>
      <c r="AI33" s="41">
        <v>6</v>
      </c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</row>
    <row r="34" spans="1:147" s="38" customFormat="1" ht="13.5" customHeight="1">
      <c r="A34" s="47"/>
      <c r="B34" s="47"/>
      <c r="C34" s="48"/>
      <c r="D34" s="62"/>
      <c r="E34" s="49"/>
      <c r="F34" s="35"/>
      <c r="G34" s="36"/>
      <c r="H34" s="37"/>
      <c r="I34" s="36"/>
      <c r="J34" s="14"/>
      <c r="K34" s="35"/>
      <c r="L34" s="36"/>
      <c r="M34" s="40"/>
      <c r="N34" s="40"/>
      <c r="O34" s="41"/>
      <c r="P34" s="40"/>
      <c r="Q34" s="41"/>
      <c r="R34" s="12"/>
      <c r="S34" s="12"/>
      <c r="T34" s="12"/>
      <c r="U34" s="12"/>
      <c r="V34" s="14"/>
      <c r="W34" s="36"/>
      <c r="X34" s="36"/>
      <c r="Y34" s="42"/>
      <c r="Z34" s="36"/>
      <c r="AA34" s="40"/>
      <c r="AB34" s="40"/>
      <c r="AC34" s="41"/>
      <c r="AD34" s="39"/>
      <c r="AE34" s="36"/>
      <c r="AF34" s="40"/>
      <c r="AG34" s="40"/>
      <c r="AH34" s="40"/>
      <c r="AI34" s="41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</row>
    <row r="35" spans="1:147" s="38" customFormat="1" ht="13.5" customHeight="1">
      <c r="A35" s="47" t="s">
        <v>74</v>
      </c>
      <c r="B35" s="47" t="s">
        <v>75</v>
      </c>
      <c r="C35" s="48" t="s">
        <v>61</v>
      </c>
      <c r="D35" s="62" t="s">
        <v>84</v>
      </c>
      <c r="E35" s="49" t="s">
        <v>90</v>
      </c>
      <c r="F35" s="35"/>
      <c r="G35" s="36"/>
      <c r="H35" s="37"/>
      <c r="I35" s="36"/>
      <c r="J35" s="14">
        <v>76</v>
      </c>
      <c r="K35" s="35">
        <v>65</v>
      </c>
      <c r="L35" s="36">
        <v>63.46</v>
      </c>
      <c r="M35" s="40">
        <f>L35*1.5</f>
        <v>95.19</v>
      </c>
      <c r="N35" s="40">
        <f>J35+K35+M35</f>
        <v>236.19</v>
      </c>
      <c r="O35" s="41">
        <v>1</v>
      </c>
      <c r="P35" s="40"/>
      <c r="Q35" s="41"/>
      <c r="R35" s="12"/>
      <c r="S35" s="12"/>
      <c r="T35" s="12"/>
      <c r="U35" s="12"/>
      <c r="V35" s="14"/>
      <c r="W35" s="36"/>
      <c r="X35" s="36"/>
      <c r="Y35" s="42"/>
      <c r="Z35" s="36"/>
      <c r="AA35" s="40"/>
      <c r="AB35" s="40"/>
      <c r="AC35" s="41"/>
      <c r="AD35" s="39"/>
      <c r="AE35" s="36"/>
      <c r="AF35" s="40"/>
      <c r="AG35" s="40"/>
      <c r="AH35" s="40"/>
      <c r="AI35" s="41" t="s">
        <v>20</v>
      </c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</row>
    <row r="36" spans="1:147" s="38" customFormat="1" ht="13.5" customHeight="1">
      <c r="A36" s="47" t="s">
        <v>88</v>
      </c>
      <c r="B36" s="47" t="s">
        <v>63</v>
      </c>
      <c r="C36" s="48" t="s">
        <v>89</v>
      </c>
      <c r="D36" s="62" t="s">
        <v>30</v>
      </c>
      <c r="E36" s="49" t="s">
        <v>90</v>
      </c>
      <c r="F36" s="35"/>
      <c r="G36" s="36"/>
      <c r="H36" s="37"/>
      <c r="I36" s="36"/>
      <c r="J36" s="14">
        <v>88</v>
      </c>
      <c r="K36" s="35">
        <v>45</v>
      </c>
      <c r="L36" s="36">
        <v>43.78</v>
      </c>
      <c r="M36" s="40">
        <f t="shared" si="1"/>
        <v>65.67</v>
      </c>
      <c r="N36" s="40">
        <f>J36+K36+M36</f>
        <v>198.67000000000002</v>
      </c>
      <c r="O36" s="41">
        <v>2</v>
      </c>
      <c r="P36" s="40"/>
      <c r="Q36" s="41"/>
      <c r="R36" s="12"/>
      <c r="S36" s="12"/>
      <c r="T36" s="12"/>
      <c r="U36" s="12"/>
      <c r="V36" s="14"/>
      <c r="W36" s="36"/>
      <c r="X36" s="36"/>
      <c r="Y36" s="42"/>
      <c r="Z36" s="36"/>
      <c r="AA36" s="40"/>
      <c r="AB36" s="40"/>
      <c r="AC36" s="41"/>
      <c r="AD36" s="39"/>
      <c r="AE36" s="36"/>
      <c r="AF36" s="40"/>
      <c r="AG36" s="40"/>
      <c r="AH36" s="40"/>
      <c r="AI36" s="41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</row>
    <row r="37" ht="15.75">
      <c r="J37" s="1"/>
    </row>
    <row r="38" ht="15.75">
      <c r="J38" s="1"/>
    </row>
    <row r="39" ht="15.75">
      <c r="J39" s="1"/>
    </row>
    <row r="40" ht="15.75">
      <c r="J40" s="1"/>
    </row>
    <row r="41" ht="15.75">
      <c r="J41" s="1"/>
    </row>
    <row r="42" ht="15.75">
      <c r="J42" s="1"/>
    </row>
    <row r="43" ht="15.75">
      <c r="J43" s="1"/>
    </row>
    <row r="44" ht="15.75">
      <c r="J44" s="1"/>
    </row>
    <row r="45" ht="15.75">
      <c r="J45" s="1"/>
    </row>
    <row r="46" ht="15.75">
      <c r="J46" s="1"/>
    </row>
    <row r="47" ht="15.75">
      <c r="J47" s="1"/>
    </row>
    <row r="48" ht="15.75">
      <c r="J48" s="1"/>
    </row>
    <row r="49" ht="15.75">
      <c r="J49" s="1"/>
    </row>
    <row r="50" ht="15.75">
      <c r="J50" s="1"/>
    </row>
    <row r="51" ht="15.75">
      <c r="J51" s="1"/>
    </row>
    <row r="52" ht="15.75">
      <c r="J52" s="1"/>
    </row>
    <row r="53" ht="15.75">
      <c r="J53" s="1"/>
    </row>
    <row r="54" ht="15.75">
      <c r="J54" s="1"/>
    </row>
    <row r="55" ht="15.75">
      <c r="J55" s="1"/>
    </row>
    <row r="56" ht="15.75">
      <c r="J56" s="1"/>
    </row>
    <row r="57" ht="15.75">
      <c r="J57" s="1"/>
    </row>
    <row r="58" ht="15.75">
      <c r="J58" s="1"/>
    </row>
    <row r="59" ht="15.75">
      <c r="J59" s="1"/>
    </row>
    <row r="60" ht="15.75">
      <c r="J60" s="1"/>
    </row>
    <row r="61" ht="15.75">
      <c r="J61" s="1"/>
    </row>
    <row r="62" ht="15.75">
      <c r="J62" s="1"/>
    </row>
    <row r="63" ht="15.75">
      <c r="J63" s="1"/>
    </row>
    <row r="64" ht="15.75">
      <c r="J64" s="1"/>
    </row>
    <row r="65" ht="15.75">
      <c r="J65" s="1"/>
    </row>
    <row r="66" ht="15.75">
      <c r="J66" s="1"/>
    </row>
    <row r="67" ht="15.75">
      <c r="J67" s="1"/>
    </row>
    <row r="68" ht="15.75">
      <c r="J68" s="1"/>
    </row>
    <row r="69" ht="15.75">
      <c r="J69" s="1"/>
    </row>
    <row r="70" ht="15.75">
      <c r="J70" s="1"/>
    </row>
    <row r="71" ht="15.75">
      <c r="J71" s="1"/>
    </row>
    <row r="72" ht="15.75">
      <c r="J72" s="1"/>
    </row>
    <row r="73" ht="15.75">
      <c r="J73" s="1"/>
    </row>
    <row r="74" ht="15.75">
      <c r="J74" s="1"/>
    </row>
    <row r="75" ht="15.75">
      <c r="J75" s="1"/>
    </row>
    <row r="76" ht="15.75">
      <c r="J76" s="1"/>
    </row>
    <row r="77" ht="15.75">
      <c r="J77" s="1"/>
    </row>
    <row r="78" ht="15.75">
      <c r="J78" s="1"/>
    </row>
    <row r="79" ht="15.75">
      <c r="J79" s="1"/>
    </row>
    <row r="80" ht="15.75">
      <c r="J80" s="1"/>
    </row>
    <row r="81" ht="15.75">
      <c r="J81" s="1"/>
    </row>
    <row r="82" ht="15.75">
      <c r="J82" s="1"/>
    </row>
    <row r="83" ht="15.75">
      <c r="J83" s="1"/>
    </row>
    <row r="84" ht="15.75">
      <c r="J84" s="1"/>
    </row>
    <row r="85" ht="15.75">
      <c r="J85" s="1"/>
    </row>
    <row r="86" ht="15.75">
      <c r="J86" s="1"/>
    </row>
    <row r="87" ht="15.75">
      <c r="J87" s="1"/>
    </row>
    <row r="88" ht="15.75">
      <c r="J88" s="1"/>
    </row>
    <row r="89" ht="15.75">
      <c r="J89" s="1"/>
    </row>
    <row r="90" ht="15.75">
      <c r="J90" s="1"/>
    </row>
    <row r="91" ht="15.75">
      <c r="J91" s="1"/>
    </row>
    <row r="92" ht="15.75">
      <c r="J92" s="1"/>
    </row>
    <row r="93" ht="15.75">
      <c r="J93" s="1"/>
    </row>
    <row r="94" ht="15.75">
      <c r="J94" s="1"/>
    </row>
    <row r="95" ht="15.75">
      <c r="J95" s="1"/>
    </row>
    <row r="96" ht="15.75">
      <c r="J96" s="1"/>
    </row>
    <row r="97" ht="15.75">
      <c r="J97" s="1"/>
    </row>
    <row r="98" ht="15.75">
      <c r="J98" s="1"/>
    </row>
    <row r="99" ht="15.75">
      <c r="J99" s="1"/>
    </row>
    <row r="100" ht="15.75">
      <c r="J100" s="1"/>
    </row>
    <row r="101" ht="15.75">
      <c r="J101" s="1"/>
    </row>
    <row r="102" ht="15.75">
      <c r="J102" s="1"/>
    </row>
    <row r="103" ht="15.75">
      <c r="J103" s="1"/>
    </row>
    <row r="104" ht="15.75">
      <c r="J104" s="1"/>
    </row>
    <row r="105" ht="15.75">
      <c r="J105" s="1"/>
    </row>
    <row r="106" ht="15.75">
      <c r="J106" s="1"/>
    </row>
    <row r="107" ht="15.75">
      <c r="J107" s="1"/>
    </row>
    <row r="108" ht="15.75">
      <c r="J108" s="1"/>
    </row>
    <row r="109" ht="15.75">
      <c r="J109" s="1"/>
    </row>
    <row r="110" ht="15.75">
      <c r="J110" s="1"/>
    </row>
    <row r="111" ht="15.75">
      <c r="J111" s="1"/>
    </row>
    <row r="112" ht="15.75">
      <c r="J112" s="1"/>
    </row>
    <row r="113" ht="15.75">
      <c r="J113" s="1"/>
    </row>
    <row r="114" ht="15.75">
      <c r="J114" s="1"/>
    </row>
    <row r="115" ht="15.75">
      <c r="J115" s="1"/>
    </row>
    <row r="116" ht="15.75">
      <c r="J116" s="1"/>
    </row>
    <row r="117" ht="15.75">
      <c r="J117" s="1"/>
    </row>
    <row r="118" ht="15.75">
      <c r="J118" s="1"/>
    </row>
    <row r="119" ht="15.75">
      <c r="J119" s="1"/>
    </row>
    <row r="120" ht="15.75">
      <c r="J120" s="1"/>
    </row>
    <row r="121" ht="15.75">
      <c r="J121" s="1"/>
    </row>
    <row r="122" ht="15.75">
      <c r="J122" s="1"/>
    </row>
    <row r="123" ht="15.75">
      <c r="J123" s="1"/>
    </row>
    <row r="124" ht="15.75">
      <c r="J124" s="1"/>
    </row>
    <row r="125" ht="15.75">
      <c r="J125" s="1"/>
    </row>
    <row r="126" ht="15.75">
      <c r="J126" s="1"/>
    </row>
    <row r="127" ht="15.75">
      <c r="J127" s="1"/>
    </row>
    <row r="128" ht="15.75">
      <c r="J128" s="1"/>
    </row>
    <row r="129" ht="15.75">
      <c r="J129" s="1"/>
    </row>
    <row r="130" ht="15.75">
      <c r="J130" s="1"/>
    </row>
    <row r="131" ht="15.75">
      <c r="J131" s="1"/>
    </row>
    <row r="132" ht="15.75">
      <c r="J132" s="1"/>
    </row>
    <row r="133" ht="15.75">
      <c r="J133" s="1"/>
    </row>
    <row r="134" ht="15.75">
      <c r="J134" s="1"/>
    </row>
    <row r="135" ht="15.75">
      <c r="J135" s="1"/>
    </row>
    <row r="136" ht="15.75">
      <c r="J136" s="1"/>
    </row>
    <row r="137" ht="15.75">
      <c r="J137" s="1"/>
    </row>
    <row r="138" ht="15.75">
      <c r="J138" s="1"/>
    </row>
    <row r="139" ht="15.75">
      <c r="J139" s="1"/>
    </row>
    <row r="140" ht="15.75">
      <c r="J140" s="1"/>
    </row>
    <row r="141" ht="15.75">
      <c r="J141" s="1"/>
    </row>
    <row r="142" ht="15.75">
      <c r="J142" s="1"/>
    </row>
    <row r="143" ht="15.75">
      <c r="J143" s="1"/>
    </row>
    <row r="144" ht="15.75">
      <c r="J144" s="1"/>
    </row>
    <row r="145" ht="15.75">
      <c r="J145" s="1"/>
    </row>
    <row r="146" ht="15.75">
      <c r="J146" s="1"/>
    </row>
    <row r="147" ht="15.75">
      <c r="J147" s="1"/>
    </row>
    <row r="148" ht="15.75">
      <c r="J148" s="1"/>
    </row>
    <row r="149" ht="15.75">
      <c r="J149" s="1"/>
    </row>
    <row r="150" ht="15.75">
      <c r="J150" s="1"/>
    </row>
    <row r="151" ht="15.75">
      <c r="J151" s="1"/>
    </row>
    <row r="152" ht="15.75">
      <c r="J152" s="1"/>
    </row>
    <row r="153" ht="15.75">
      <c r="J153" s="1"/>
    </row>
    <row r="154" ht="15.75">
      <c r="J154" s="1"/>
    </row>
    <row r="155" ht="15.75">
      <c r="J155" s="1"/>
    </row>
    <row r="156" ht="15.75">
      <c r="J156" s="1"/>
    </row>
    <row r="157" ht="15.75">
      <c r="J157" s="1"/>
    </row>
    <row r="158" ht="15.75">
      <c r="J158" s="1"/>
    </row>
    <row r="159" ht="15.75">
      <c r="J159" s="1"/>
    </row>
  </sheetData>
  <sheetProtection/>
  <mergeCells count="11">
    <mergeCell ref="AB2:AC2"/>
    <mergeCell ref="N2:O2"/>
    <mergeCell ref="L2:M2"/>
    <mergeCell ref="G2:I2"/>
    <mergeCell ref="AE2:AF2"/>
    <mergeCell ref="AH2:AI2"/>
    <mergeCell ref="A1:K1"/>
    <mergeCell ref="W2:Y2"/>
    <mergeCell ref="Z2:AA2"/>
    <mergeCell ref="P2:Q2"/>
    <mergeCell ref="R1:AD1"/>
  </mergeCells>
  <printOptions/>
  <pageMargins left="0.3937007874015748" right="0.1968503937007874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Krimi</cp:lastModifiedBy>
  <cp:lastPrinted>2008-04-20T13:25:56Z</cp:lastPrinted>
  <dcterms:created xsi:type="dcterms:W3CDTF">2000-04-20T06:06:45Z</dcterms:created>
  <dcterms:modified xsi:type="dcterms:W3CDTF">2008-04-20T13:52:32Z</dcterms:modified>
  <cp:category/>
  <cp:version/>
  <cp:contentType/>
  <cp:contentStatus/>
</cp:coreProperties>
</file>