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595" windowHeight="8445" activeTab="0"/>
  </bookViews>
  <sheets>
    <sheet name="Ergebnisse" sheetId="1" r:id="rId1"/>
  </sheets>
  <definedNames/>
  <calcPr fullCalcOnLoad="1"/>
</workbook>
</file>

<file path=xl/sharedStrings.xml><?xml version="1.0" encoding="utf-8"?>
<sst xmlns="http://schemas.openxmlformats.org/spreadsheetml/2006/main" count="182" uniqueCount="98">
  <si>
    <t xml:space="preserve">Name </t>
  </si>
  <si>
    <t>Vorname</t>
  </si>
  <si>
    <t>Verein</t>
  </si>
  <si>
    <t>Klasse</t>
  </si>
  <si>
    <t>D2 2. W</t>
  </si>
  <si>
    <t>D2 1. W</t>
  </si>
  <si>
    <t>D6 1. W</t>
  </si>
  <si>
    <t>D6 2. W</t>
  </si>
  <si>
    <t>D6</t>
  </si>
  <si>
    <t>D 7m</t>
  </si>
  <si>
    <t>D 5m</t>
  </si>
  <si>
    <t>D 1</t>
  </si>
  <si>
    <t>D 2</t>
  </si>
  <si>
    <t>D 3</t>
  </si>
  <si>
    <t>D 4</t>
  </si>
  <si>
    <t>D 5</t>
  </si>
  <si>
    <t>D 7</t>
  </si>
  <si>
    <t>D 8</t>
  </si>
  <si>
    <t>D 9m</t>
  </si>
  <si>
    <t>D 9</t>
  </si>
  <si>
    <t>Gerhard</t>
  </si>
  <si>
    <t>Josef</t>
  </si>
  <si>
    <t>Horst</t>
  </si>
  <si>
    <t>Andre</t>
  </si>
  <si>
    <t>Dreikampf</t>
  </si>
  <si>
    <t>Fünfkampf</t>
  </si>
  <si>
    <t>Siebenkampf</t>
  </si>
  <si>
    <t>Jürgen</t>
  </si>
  <si>
    <t>AC Karden</t>
  </si>
  <si>
    <t>LM</t>
  </si>
  <si>
    <t>Balles</t>
  </si>
  <si>
    <t>Otmar</t>
  </si>
  <si>
    <t>Michael</t>
  </si>
  <si>
    <t>Benjamin</t>
  </si>
  <si>
    <t>Maisel</t>
  </si>
  <si>
    <t>Jana</t>
  </si>
  <si>
    <t>Opitz</t>
  </si>
  <si>
    <t>Verena</t>
  </si>
  <si>
    <t>Jahn</t>
  </si>
  <si>
    <t>Anke</t>
  </si>
  <si>
    <t>Gerlach</t>
  </si>
  <si>
    <t>Janet</t>
  </si>
  <si>
    <t>Stein</t>
  </si>
  <si>
    <t>Ernst</t>
  </si>
  <si>
    <t>Kathrin</t>
  </si>
  <si>
    <t>SFC Neptun Luckenau</t>
  </si>
  <si>
    <t>LV Berlin-Brandenburg</t>
  </si>
  <si>
    <t>LD</t>
  </si>
  <si>
    <t>Schwabe</t>
  </si>
  <si>
    <t>Christin</t>
  </si>
  <si>
    <t>Heinz</t>
  </si>
  <si>
    <t>VdSA Kellinghusen</t>
  </si>
  <si>
    <t>Maire-Hensge</t>
  </si>
  <si>
    <t>Ralf</t>
  </si>
  <si>
    <t>Visser</t>
  </si>
  <si>
    <t>Wiebold</t>
  </si>
  <si>
    <t>BVO Emden</t>
  </si>
  <si>
    <t>Kelterer</t>
  </si>
  <si>
    <t>Ebeling</t>
  </si>
  <si>
    <t>Olaf</t>
  </si>
  <si>
    <t>Harter</t>
  </si>
  <si>
    <t>Bayer Leverkusen</t>
  </si>
  <si>
    <t>Klett</t>
  </si>
  <si>
    <t>Dillingen</t>
  </si>
  <si>
    <t>Bruder</t>
  </si>
  <si>
    <t>Klaus</t>
  </si>
  <si>
    <t>Wagner</t>
  </si>
  <si>
    <t>Frank</t>
  </si>
  <si>
    <t xml:space="preserve">Dimmerling </t>
  </si>
  <si>
    <t>ASV Bingen</t>
  </si>
  <si>
    <t>Schönburg</t>
  </si>
  <si>
    <t>David</t>
  </si>
  <si>
    <t>Hunsinger</t>
  </si>
  <si>
    <t>VdS I.-O 1958 e.V.</t>
  </si>
  <si>
    <t>Schäfer</t>
  </si>
  <si>
    <t>Weigel</t>
  </si>
  <si>
    <t>Thomas</t>
  </si>
  <si>
    <t>Gath</t>
  </si>
  <si>
    <t>Tieseler</t>
  </si>
  <si>
    <t>Daniel</t>
  </si>
  <si>
    <t>von Kittlitz</t>
  </si>
  <si>
    <t xml:space="preserve">Gödicke </t>
  </si>
  <si>
    <t>Torsten</t>
  </si>
  <si>
    <t>Schmidt</t>
  </si>
  <si>
    <t>Marco</t>
  </si>
  <si>
    <t>Damen</t>
  </si>
  <si>
    <t>Herren</t>
  </si>
  <si>
    <t>Multi Zw.</t>
  </si>
  <si>
    <t>Dürrwald</t>
  </si>
  <si>
    <t>Sabrina</t>
  </si>
  <si>
    <t>Castingclub Peitz</t>
  </si>
  <si>
    <t>SC Borussia Friedr.</t>
  </si>
  <si>
    <t xml:space="preserve"> </t>
  </si>
  <si>
    <t>SAV Chasalla Kassel</t>
  </si>
  <si>
    <t>Allround</t>
  </si>
  <si>
    <t>Pl.</t>
  </si>
  <si>
    <t>Erek</t>
  </si>
  <si>
    <t>Carsten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</si>
</sst>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shrinkToFit="1"/>
    </xf>
    <xf numFmtId="2" fontId="0" fillId="0" borderId="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R1">
      <selection activeCell="AC8" sqref="AC8"/>
    </sheetView>
  </sheetViews>
  <sheetFormatPr defaultColWidth="11.421875" defaultRowHeight="12.75"/>
  <cols>
    <col min="1" max="1" width="12.57421875" style="19" customWidth="1"/>
    <col min="2" max="2" width="9.57421875" style="19" customWidth="1"/>
    <col min="3" max="3" width="20.28125" style="19" customWidth="1"/>
    <col min="4" max="4" width="5.140625" style="2" customWidth="1"/>
    <col min="5" max="5" width="5.7109375" style="2" customWidth="1"/>
    <col min="6" max="8" width="7.7109375" style="9" customWidth="1"/>
    <col min="9" max="10" width="5.7109375" style="2" customWidth="1"/>
    <col min="11" max="11" width="7.7109375" style="9" customWidth="1"/>
    <col min="12" max="12" width="8.00390625" style="12" customWidth="1"/>
    <col min="13" max="13" width="7.57421875" style="9" customWidth="1"/>
    <col min="14" max="14" width="7.7109375" style="9" customWidth="1"/>
    <col min="15" max="15" width="7.7109375" style="29" customWidth="1"/>
    <col min="16" max="16" width="7.7109375" style="9" customWidth="1"/>
    <col min="17" max="17" width="9.8515625" style="2" customWidth="1"/>
    <col min="18" max="18" width="5.7109375" style="2" customWidth="1"/>
    <col min="19" max="19" width="7.8515625" style="29" customWidth="1"/>
    <col min="20" max="20" width="7.7109375" style="2" customWidth="1"/>
    <col min="21" max="21" width="21.28125" style="14" customWidth="1"/>
    <col min="22" max="22" width="14.57421875" style="19" customWidth="1"/>
    <col min="23" max="23" width="10.421875" style="19" customWidth="1"/>
    <col min="24" max="24" width="20.00390625" style="19" customWidth="1"/>
    <col min="25" max="25" width="7.7109375" style="2" customWidth="1"/>
    <col min="26" max="26" width="11.421875" style="2" customWidth="1"/>
    <col min="27" max="27" width="11.7109375" style="22" customWidth="1"/>
    <col min="28" max="28" width="4.8515625" style="26" customWidth="1"/>
    <col min="29" max="29" width="12.28125" style="22" customWidth="1"/>
    <col min="30" max="30" width="4.8515625" style="26" customWidth="1"/>
    <col min="31" max="31" width="13.57421875" style="22" customWidth="1"/>
    <col min="32" max="32" width="4.8515625" style="26" customWidth="1"/>
    <col min="33" max="33" width="10.421875" style="22" customWidth="1"/>
    <col min="34" max="34" width="3.8515625" style="2" customWidth="1"/>
    <col min="35" max="16384" width="11.421875" style="2" customWidth="1"/>
  </cols>
  <sheetData>
    <row r="1" spans="19:20" ht="12.75">
      <c r="S1" s="33"/>
      <c r="T1" s="14"/>
    </row>
    <row r="2" spans="1:34" s="1" customFormat="1" ht="12.75">
      <c r="A2" s="15" t="s">
        <v>0</v>
      </c>
      <c r="B2" s="15" t="s">
        <v>1</v>
      </c>
      <c r="C2" s="15" t="s">
        <v>2</v>
      </c>
      <c r="D2" s="32" t="s">
        <v>3</v>
      </c>
      <c r="E2" s="4" t="s">
        <v>11</v>
      </c>
      <c r="F2" s="7" t="s">
        <v>5</v>
      </c>
      <c r="G2" s="7" t="s">
        <v>4</v>
      </c>
      <c r="H2" s="7" t="s">
        <v>12</v>
      </c>
      <c r="I2" s="4" t="s">
        <v>13</v>
      </c>
      <c r="J2" s="4" t="s">
        <v>14</v>
      </c>
      <c r="K2" s="7" t="s">
        <v>10</v>
      </c>
      <c r="L2" s="10" t="s">
        <v>15</v>
      </c>
      <c r="M2" s="7" t="s">
        <v>6</v>
      </c>
      <c r="N2" s="7" t="s">
        <v>7</v>
      </c>
      <c r="O2" s="30" t="s">
        <v>8</v>
      </c>
      <c r="P2" s="7" t="s">
        <v>9</v>
      </c>
      <c r="Q2" s="4" t="s">
        <v>16</v>
      </c>
      <c r="R2" s="27" t="s">
        <v>17</v>
      </c>
      <c r="S2" s="30" t="s">
        <v>18</v>
      </c>
      <c r="T2" s="4" t="s">
        <v>19</v>
      </c>
      <c r="U2" s="13"/>
      <c r="V2" s="15" t="s">
        <v>0</v>
      </c>
      <c r="W2" s="15" t="s">
        <v>1</v>
      </c>
      <c r="X2" s="15" t="s">
        <v>2</v>
      </c>
      <c r="Y2" s="4" t="s">
        <v>3</v>
      </c>
      <c r="Z2" s="4" t="s">
        <v>24</v>
      </c>
      <c r="AA2" s="20" t="s">
        <v>25</v>
      </c>
      <c r="AB2" s="25" t="s">
        <v>95</v>
      </c>
      <c r="AC2" s="20" t="s">
        <v>26</v>
      </c>
      <c r="AD2" s="25" t="s">
        <v>95</v>
      </c>
      <c r="AE2" s="4" t="s">
        <v>94</v>
      </c>
      <c r="AF2" s="25" t="s">
        <v>95</v>
      </c>
      <c r="AG2" s="20" t="s">
        <v>87</v>
      </c>
      <c r="AH2" s="4" t="s">
        <v>95</v>
      </c>
    </row>
    <row r="3" spans="1:34" s="1" customFormat="1" ht="12.75">
      <c r="A3" s="15"/>
      <c r="B3" s="15"/>
      <c r="C3" s="15"/>
      <c r="D3" s="4"/>
      <c r="E3" s="4"/>
      <c r="F3" s="7"/>
      <c r="G3" s="7"/>
      <c r="H3" s="7"/>
      <c r="I3" s="4"/>
      <c r="J3" s="4"/>
      <c r="K3" s="7"/>
      <c r="L3" s="10"/>
      <c r="M3" s="7"/>
      <c r="N3" s="7"/>
      <c r="O3" s="30"/>
      <c r="P3" s="7"/>
      <c r="Q3" s="4"/>
      <c r="R3" s="27"/>
      <c r="S3" s="30"/>
      <c r="T3" s="4"/>
      <c r="U3" s="13"/>
      <c r="V3" s="15"/>
      <c r="W3" s="15"/>
      <c r="X3" s="15"/>
      <c r="Y3" s="4"/>
      <c r="Z3" s="4"/>
      <c r="AA3" s="20"/>
      <c r="AB3" s="25"/>
      <c r="AC3" s="20"/>
      <c r="AD3" s="25"/>
      <c r="AE3" s="20"/>
      <c r="AF3" s="25"/>
      <c r="AG3" s="20"/>
      <c r="AH3" s="4"/>
    </row>
    <row r="4" spans="1:34" s="1" customFormat="1" ht="15">
      <c r="A4" s="16" t="s">
        <v>85</v>
      </c>
      <c r="B4" s="15"/>
      <c r="C4" s="15"/>
      <c r="D4" s="4"/>
      <c r="E4" s="4"/>
      <c r="F4" s="7"/>
      <c r="G4" s="7"/>
      <c r="H4" s="7"/>
      <c r="I4" s="4"/>
      <c r="J4" s="4"/>
      <c r="K4" s="7"/>
      <c r="L4" s="10"/>
      <c r="M4" s="7"/>
      <c r="N4" s="7"/>
      <c r="O4" s="30"/>
      <c r="P4" s="7"/>
      <c r="Q4" s="4"/>
      <c r="R4" s="27"/>
      <c r="S4" s="30"/>
      <c r="T4" s="4"/>
      <c r="U4" s="13"/>
      <c r="V4" s="15"/>
      <c r="W4" s="15"/>
      <c r="X4" s="15"/>
      <c r="Y4" s="4"/>
      <c r="Z4" s="4"/>
      <c r="AA4" s="20"/>
      <c r="AB4" s="25"/>
      <c r="AC4" s="20"/>
      <c r="AD4" s="25"/>
      <c r="AE4" s="20"/>
      <c r="AF4" s="25"/>
      <c r="AG4" s="20"/>
      <c r="AH4" s="4"/>
    </row>
    <row r="5" spans="1:34" s="3" customFormat="1" ht="12.75">
      <c r="A5" s="17" t="s">
        <v>34</v>
      </c>
      <c r="B5" s="17" t="s">
        <v>35</v>
      </c>
      <c r="C5" s="17" t="s">
        <v>45</v>
      </c>
      <c r="D5" s="5" t="s">
        <v>47</v>
      </c>
      <c r="E5" s="5">
        <v>95</v>
      </c>
      <c r="F5" s="8">
        <v>47.12</v>
      </c>
      <c r="G5" s="8">
        <v>46.29</v>
      </c>
      <c r="H5" s="8">
        <f aca="true" t="shared" si="0" ref="H5:H12">SUM(F5:G5)</f>
        <v>93.41</v>
      </c>
      <c r="I5" s="5">
        <v>96</v>
      </c>
      <c r="J5" s="5">
        <v>100</v>
      </c>
      <c r="K5" s="8">
        <v>64.38</v>
      </c>
      <c r="L5" s="11">
        <f aca="true" t="shared" si="1" ref="L5:L12">SUM(K5*1.5)</f>
        <v>96.57</v>
      </c>
      <c r="M5" s="8"/>
      <c r="N5" s="8"/>
      <c r="O5" s="31"/>
      <c r="P5" s="8"/>
      <c r="Q5" s="11"/>
      <c r="R5" s="28">
        <v>90</v>
      </c>
      <c r="S5" s="31">
        <v>87.71</v>
      </c>
      <c r="T5" s="11">
        <f>SUM(S5*1.5)</f>
        <v>131.565</v>
      </c>
      <c r="U5" s="6"/>
      <c r="V5" s="17" t="str">
        <f aca="true" t="shared" si="2" ref="V5:X12">A5</f>
        <v>Maisel</v>
      </c>
      <c r="W5" s="17" t="str">
        <f t="shared" si="2"/>
        <v>Jana</v>
      </c>
      <c r="X5" s="17" t="str">
        <f t="shared" si="2"/>
        <v>SFC Neptun Luckenau</v>
      </c>
      <c r="Y5" s="5" t="s">
        <v>47</v>
      </c>
      <c r="Z5" s="11">
        <f aca="true" t="shared" si="3" ref="Z5:Z12">SUM(I5+J5+L5)</f>
        <v>292.57</v>
      </c>
      <c r="AA5" s="34">
        <f aca="true" t="shared" si="4" ref="AA5:AA12">SUM(E5+H5+I5+J5+L5)</f>
        <v>480.97999999999996</v>
      </c>
      <c r="AB5" s="25">
        <v>1</v>
      </c>
      <c r="AC5" s="23"/>
      <c r="AD5" s="24"/>
      <c r="AE5" s="34">
        <f>SUM(AA5+R5+T5)</f>
        <v>702.5450000000001</v>
      </c>
      <c r="AF5" s="25">
        <v>1</v>
      </c>
      <c r="AG5" s="34">
        <f>SUM(R5+T5)</f>
        <v>221.565</v>
      </c>
      <c r="AH5" s="4">
        <v>1</v>
      </c>
    </row>
    <row r="6" spans="1:34" s="3" customFormat="1" ht="12.75">
      <c r="A6" s="17" t="s">
        <v>40</v>
      </c>
      <c r="B6" s="17" t="s">
        <v>35</v>
      </c>
      <c r="C6" s="17" t="s">
        <v>45</v>
      </c>
      <c r="D6" s="5" t="s">
        <v>47</v>
      </c>
      <c r="E6" s="5">
        <v>100</v>
      </c>
      <c r="F6" s="8">
        <v>45.93</v>
      </c>
      <c r="G6" s="8">
        <v>43.02</v>
      </c>
      <c r="H6" s="8">
        <f t="shared" si="0"/>
        <v>88.95</v>
      </c>
      <c r="I6" s="5">
        <v>88</v>
      </c>
      <c r="J6" s="5">
        <v>100</v>
      </c>
      <c r="K6" s="8">
        <v>58.56</v>
      </c>
      <c r="L6" s="11">
        <f t="shared" si="1"/>
        <v>87.84</v>
      </c>
      <c r="M6" s="8"/>
      <c r="N6" s="8"/>
      <c r="O6" s="31"/>
      <c r="P6" s="8"/>
      <c r="Q6" s="11"/>
      <c r="R6" s="28">
        <v>65</v>
      </c>
      <c r="S6" s="31">
        <v>83.31</v>
      </c>
      <c r="T6" s="11">
        <f>SUM(S6*1.5)</f>
        <v>124.965</v>
      </c>
      <c r="U6" s="6"/>
      <c r="V6" s="17" t="str">
        <f t="shared" si="2"/>
        <v>Gerlach</v>
      </c>
      <c r="W6" s="17" t="str">
        <f t="shared" si="2"/>
        <v>Jana</v>
      </c>
      <c r="X6" s="17" t="str">
        <f t="shared" si="2"/>
        <v>SFC Neptun Luckenau</v>
      </c>
      <c r="Y6" s="5" t="s">
        <v>47</v>
      </c>
      <c r="Z6" s="11">
        <f t="shared" si="3"/>
        <v>275.84000000000003</v>
      </c>
      <c r="AA6" s="34">
        <f t="shared" si="4"/>
        <v>464.78999999999996</v>
      </c>
      <c r="AB6" s="25">
        <v>2</v>
      </c>
      <c r="AC6" s="23"/>
      <c r="AD6" s="24"/>
      <c r="AE6" s="34">
        <f>SUM(AA6+R6+T6)</f>
        <v>654.755</v>
      </c>
      <c r="AF6" s="25">
        <v>3</v>
      </c>
      <c r="AG6" s="21">
        <f>SUM(R6+T6)</f>
        <v>189.965</v>
      </c>
      <c r="AH6" s="5">
        <v>4</v>
      </c>
    </row>
    <row r="7" spans="1:34" s="3" customFormat="1" ht="12.75">
      <c r="A7" s="17" t="s">
        <v>88</v>
      </c>
      <c r="B7" s="17" t="s">
        <v>89</v>
      </c>
      <c r="C7" s="17" t="s">
        <v>90</v>
      </c>
      <c r="D7" s="5" t="s">
        <v>47</v>
      </c>
      <c r="E7" s="5">
        <v>85</v>
      </c>
      <c r="F7" s="8">
        <v>49.22</v>
      </c>
      <c r="G7" s="8">
        <v>48.69</v>
      </c>
      <c r="H7" s="8">
        <f t="shared" si="0"/>
        <v>97.91</v>
      </c>
      <c r="I7" s="5">
        <v>96</v>
      </c>
      <c r="J7" s="5">
        <v>75</v>
      </c>
      <c r="K7" s="8">
        <v>63.25</v>
      </c>
      <c r="L7" s="11">
        <f t="shared" si="1"/>
        <v>94.875</v>
      </c>
      <c r="M7" s="8"/>
      <c r="N7" s="8"/>
      <c r="O7" s="31"/>
      <c r="P7" s="8"/>
      <c r="Q7" s="11"/>
      <c r="R7" s="28">
        <v>55</v>
      </c>
      <c r="S7" s="31">
        <v>90.61</v>
      </c>
      <c r="T7" s="11">
        <f>SUM(S7*1.5)</f>
        <v>135.915</v>
      </c>
      <c r="U7" s="6"/>
      <c r="V7" s="17" t="str">
        <f t="shared" si="2"/>
        <v>Dürrwald</v>
      </c>
      <c r="W7" s="17" t="str">
        <f t="shared" si="2"/>
        <v>Sabrina</v>
      </c>
      <c r="X7" s="17" t="str">
        <f t="shared" si="2"/>
        <v>Castingclub Peitz</v>
      </c>
      <c r="Y7" s="5" t="s">
        <v>47</v>
      </c>
      <c r="Z7" s="11">
        <f t="shared" si="3"/>
        <v>265.875</v>
      </c>
      <c r="AA7" s="34">
        <f t="shared" si="4"/>
        <v>448.78499999999997</v>
      </c>
      <c r="AB7" s="25">
        <v>3</v>
      </c>
      <c r="AC7" s="23"/>
      <c r="AD7" s="24"/>
      <c r="AE7" s="21">
        <f>SUM(AA7+R7+T7)</f>
        <v>639.6999999999999</v>
      </c>
      <c r="AF7" s="24">
        <v>4</v>
      </c>
      <c r="AG7" s="34">
        <f>SUM(R7+T7)</f>
        <v>190.915</v>
      </c>
      <c r="AH7" s="4">
        <v>3</v>
      </c>
    </row>
    <row r="8" spans="1:34" s="3" customFormat="1" ht="12.75">
      <c r="A8" s="17" t="s">
        <v>36</v>
      </c>
      <c r="B8" s="17" t="s">
        <v>37</v>
      </c>
      <c r="C8" s="17" t="s">
        <v>45</v>
      </c>
      <c r="D8" s="5" t="s">
        <v>47</v>
      </c>
      <c r="E8" s="5">
        <v>90</v>
      </c>
      <c r="F8" s="8">
        <v>45.93</v>
      </c>
      <c r="G8" s="8">
        <v>44.62</v>
      </c>
      <c r="H8" s="8">
        <f t="shared" si="0"/>
        <v>90.55</v>
      </c>
      <c r="I8" s="5">
        <v>90</v>
      </c>
      <c r="J8" s="5">
        <v>80</v>
      </c>
      <c r="K8" s="8">
        <v>60.78</v>
      </c>
      <c r="L8" s="11">
        <f t="shared" si="1"/>
        <v>91.17</v>
      </c>
      <c r="M8" s="8"/>
      <c r="N8" s="8"/>
      <c r="O8" s="31"/>
      <c r="P8" s="8"/>
      <c r="Q8" s="11"/>
      <c r="R8" s="28">
        <v>100</v>
      </c>
      <c r="S8" s="31">
        <v>80.58</v>
      </c>
      <c r="T8" s="11">
        <f>SUM(S8*1.5)</f>
        <v>120.87</v>
      </c>
      <c r="U8" s="6"/>
      <c r="V8" s="17" t="str">
        <f t="shared" si="2"/>
        <v>Opitz</v>
      </c>
      <c r="W8" s="17" t="str">
        <f t="shared" si="2"/>
        <v>Verena</v>
      </c>
      <c r="X8" s="17" t="str">
        <f t="shared" si="2"/>
        <v>SFC Neptun Luckenau</v>
      </c>
      <c r="Y8" s="5" t="s">
        <v>47</v>
      </c>
      <c r="Z8" s="11">
        <f t="shared" si="3"/>
        <v>261.17</v>
      </c>
      <c r="AA8" s="21">
        <f t="shared" si="4"/>
        <v>441.72</v>
      </c>
      <c r="AB8" s="24">
        <v>4</v>
      </c>
      <c r="AC8" s="23"/>
      <c r="AD8" s="24"/>
      <c r="AE8" s="34">
        <f>SUM(AA8+R8+T8)</f>
        <v>662.59</v>
      </c>
      <c r="AF8" s="25">
        <v>2</v>
      </c>
      <c r="AG8" s="34">
        <f>SUM(R8+T8)</f>
        <v>220.87</v>
      </c>
      <c r="AH8" s="4">
        <v>2</v>
      </c>
    </row>
    <row r="9" spans="1:34" s="3" customFormat="1" ht="12.75">
      <c r="A9" s="17" t="s">
        <v>48</v>
      </c>
      <c r="B9" s="17" t="s">
        <v>49</v>
      </c>
      <c r="C9" s="17" t="s">
        <v>90</v>
      </c>
      <c r="D9" s="5" t="s">
        <v>47</v>
      </c>
      <c r="E9" s="5">
        <v>90</v>
      </c>
      <c r="F9" s="8">
        <v>39.81</v>
      </c>
      <c r="G9" s="8">
        <v>39.41</v>
      </c>
      <c r="H9" s="8">
        <f t="shared" si="0"/>
        <v>79.22</v>
      </c>
      <c r="I9" s="5">
        <v>96</v>
      </c>
      <c r="J9" s="5">
        <v>85</v>
      </c>
      <c r="K9" s="8">
        <v>60.78</v>
      </c>
      <c r="L9" s="11">
        <f t="shared" si="1"/>
        <v>91.17</v>
      </c>
      <c r="M9" s="8"/>
      <c r="N9" s="8"/>
      <c r="O9" s="31"/>
      <c r="P9" s="8"/>
      <c r="Q9" s="11"/>
      <c r="R9" s="28"/>
      <c r="S9" s="31"/>
      <c r="T9" s="11"/>
      <c r="U9" s="6"/>
      <c r="V9" s="17" t="str">
        <f t="shared" si="2"/>
        <v>Schwabe</v>
      </c>
      <c r="W9" s="17" t="str">
        <f t="shared" si="2"/>
        <v>Christin</v>
      </c>
      <c r="X9" s="17" t="str">
        <f t="shared" si="2"/>
        <v>Castingclub Peitz</v>
      </c>
      <c r="Y9" s="5" t="s">
        <v>47</v>
      </c>
      <c r="Z9" s="11">
        <f t="shared" si="3"/>
        <v>272.17</v>
      </c>
      <c r="AA9" s="21">
        <f t="shared" si="4"/>
        <v>441.39000000000004</v>
      </c>
      <c r="AB9" s="24">
        <v>5</v>
      </c>
      <c r="AC9" s="23"/>
      <c r="AD9" s="24"/>
      <c r="AE9" s="21"/>
      <c r="AF9" s="24"/>
      <c r="AG9" s="21"/>
      <c r="AH9" s="5"/>
    </row>
    <row r="10" spans="1:34" s="3" customFormat="1" ht="12.75">
      <c r="A10" s="17" t="s">
        <v>43</v>
      </c>
      <c r="B10" s="17" t="s">
        <v>44</v>
      </c>
      <c r="C10" s="17" t="s">
        <v>46</v>
      </c>
      <c r="D10" s="5" t="s">
        <v>47</v>
      </c>
      <c r="E10" s="5">
        <v>95</v>
      </c>
      <c r="F10" s="8">
        <v>51.33</v>
      </c>
      <c r="G10" s="8">
        <v>48.43</v>
      </c>
      <c r="H10" s="8">
        <f t="shared" si="0"/>
        <v>99.75999999999999</v>
      </c>
      <c r="I10" s="5">
        <v>66</v>
      </c>
      <c r="J10" s="5">
        <v>80</v>
      </c>
      <c r="K10" s="8">
        <v>66.01</v>
      </c>
      <c r="L10" s="11">
        <f t="shared" si="1"/>
        <v>99.01500000000001</v>
      </c>
      <c r="M10" s="8"/>
      <c r="N10" s="8"/>
      <c r="O10" s="31"/>
      <c r="P10" s="8"/>
      <c r="Q10" s="11"/>
      <c r="R10" s="28">
        <v>60</v>
      </c>
      <c r="S10" s="31">
        <v>83.65</v>
      </c>
      <c r="T10" s="11">
        <f>SUM(S10*1.5)</f>
        <v>125.47500000000001</v>
      </c>
      <c r="U10" s="6"/>
      <c r="V10" s="17" t="str">
        <f t="shared" si="2"/>
        <v>Ernst</v>
      </c>
      <c r="W10" s="17" t="str">
        <f t="shared" si="2"/>
        <v>Kathrin</v>
      </c>
      <c r="X10" s="17" t="str">
        <f t="shared" si="2"/>
        <v>LV Berlin-Brandenburg</v>
      </c>
      <c r="Y10" s="5" t="s">
        <v>47</v>
      </c>
      <c r="Z10" s="11">
        <f t="shared" si="3"/>
        <v>245.01500000000001</v>
      </c>
      <c r="AA10" s="21">
        <f t="shared" si="4"/>
        <v>439.775</v>
      </c>
      <c r="AB10" s="24">
        <v>6</v>
      </c>
      <c r="AC10" s="23"/>
      <c r="AD10" s="24"/>
      <c r="AE10" s="21">
        <f>SUM(AA10+R10+T10)</f>
        <v>625.25</v>
      </c>
      <c r="AF10" s="24">
        <v>5</v>
      </c>
      <c r="AG10" s="21">
        <f>SUM(R10+T10)</f>
        <v>185.47500000000002</v>
      </c>
      <c r="AH10" s="5">
        <v>5</v>
      </c>
    </row>
    <row r="11" spans="1:34" s="3" customFormat="1" ht="12.75">
      <c r="A11" s="17" t="s">
        <v>42</v>
      </c>
      <c r="B11" s="17" t="s">
        <v>41</v>
      </c>
      <c r="C11" s="17" t="s">
        <v>45</v>
      </c>
      <c r="D11" s="5" t="s">
        <v>47</v>
      </c>
      <c r="E11" s="5">
        <v>95</v>
      </c>
      <c r="F11" s="8">
        <v>40.73</v>
      </c>
      <c r="G11" s="8">
        <v>40.4</v>
      </c>
      <c r="H11" s="8">
        <f t="shared" si="0"/>
        <v>81.13</v>
      </c>
      <c r="I11" s="5">
        <v>80</v>
      </c>
      <c r="J11" s="5">
        <v>95</v>
      </c>
      <c r="K11" s="8">
        <v>51.97</v>
      </c>
      <c r="L11" s="11">
        <f t="shared" si="1"/>
        <v>77.955</v>
      </c>
      <c r="M11" s="8"/>
      <c r="N11" s="8"/>
      <c r="O11" s="31"/>
      <c r="P11" s="8"/>
      <c r="Q11" s="11"/>
      <c r="R11" s="28">
        <v>75</v>
      </c>
      <c r="S11" s="31">
        <v>73.09</v>
      </c>
      <c r="T11" s="11">
        <f>SUM(S11*1.5)</f>
        <v>109.635</v>
      </c>
      <c r="U11" s="6"/>
      <c r="V11" s="17" t="str">
        <f t="shared" si="2"/>
        <v>Stein</v>
      </c>
      <c r="W11" s="17" t="str">
        <f t="shared" si="2"/>
        <v>Janet</v>
      </c>
      <c r="X11" s="17" t="str">
        <f t="shared" si="2"/>
        <v>SFC Neptun Luckenau</v>
      </c>
      <c r="Y11" s="5" t="s">
        <v>47</v>
      </c>
      <c r="Z11" s="11">
        <f t="shared" si="3"/>
        <v>252.95499999999998</v>
      </c>
      <c r="AA11" s="21">
        <f t="shared" si="4"/>
        <v>429.085</v>
      </c>
      <c r="AB11" s="24">
        <v>7</v>
      </c>
      <c r="AC11" s="23"/>
      <c r="AD11" s="24"/>
      <c r="AE11" s="21">
        <f>SUM(AA11+R11+T11)</f>
        <v>613.72</v>
      </c>
      <c r="AF11" s="24">
        <v>6</v>
      </c>
      <c r="AG11" s="21">
        <f>SUM(R11+T11)</f>
        <v>184.635</v>
      </c>
      <c r="AH11" s="5">
        <v>6</v>
      </c>
    </row>
    <row r="12" spans="1:34" s="3" customFormat="1" ht="12.75">
      <c r="A12" s="17" t="s">
        <v>38</v>
      </c>
      <c r="B12" s="17" t="s">
        <v>39</v>
      </c>
      <c r="C12" s="17" t="s">
        <v>45</v>
      </c>
      <c r="D12" s="5" t="s">
        <v>47</v>
      </c>
      <c r="E12" s="5">
        <v>85</v>
      </c>
      <c r="F12" s="8">
        <v>43.83</v>
      </c>
      <c r="G12" s="8">
        <v>43.29</v>
      </c>
      <c r="H12" s="8">
        <f t="shared" si="0"/>
        <v>87.12</v>
      </c>
      <c r="I12" s="5">
        <v>90</v>
      </c>
      <c r="J12" s="5">
        <v>75</v>
      </c>
      <c r="K12" s="8">
        <v>0</v>
      </c>
      <c r="L12" s="11">
        <f t="shared" si="1"/>
        <v>0</v>
      </c>
      <c r="M12" s="8"/>
      <c r="N12" s="8"/>
      <c r="O12" s="31"/>
      <c r="P12" s="8"/>
      <c r="Q12" s="11"/>
      <c r="R12" s="28"/>
      <c r="S12" s="31"/>
      <c r="T12" s="11"/>
      <c r="U12" s="6"/>
      <c r="V12" s="17" t="str">
        <f t="shared" si="2"/>
        <v>Jahn</v>
      </c>
      <c r="W12" s="17" t="str">
        <f t="shared" si="2"/>
        <v>Anke</v>
      </c>
      <c r="X12" s="17" t="str">
        <f t="shared" si="2"/>
        <v>SFC Neptun Luckenau</v>
      </c>
      <c r="Y12" s="5" t="s">
        <v>47</v>
      </c>
      <c r="Z12" s="11">
        <f t="shared" si="3"/>
        <v>165</v>
      </c>
      <c r="AA12" s="21">
        <f t="shared" si="4"/>
        <v>337.12</v>
      </c>
      <c r="AB12" s="24">
        <v>8</v>
      </c>
      <c r="AC12" s="23"/>
      <c r="AD12" s="24"/>
      <c r="AE12" s="21"/>
      <c r="AF12" s="24"/>
      <c r="AG12" s="21"/>
      <c r="AH12" s="5"/>
    </row>
    <row r="13" spans="1:34" s="3" customFormat="1" ht="15">
      <c r="A13" s="16" t="s">
        <v>86</v>
      </c>
      <c r="B13" s="17"/>
      <c r="C13" s="17"/>
      <c r="D13" s="5"/>
      <c r="E13" s="5"/>
      <c r="F13" s="8"/>
      <c r="G13" s="8"/>
      <c r="H13" s="8"/>
      <c r="I13" s="5"/>
      <c r="J13" s="5"/>
      <c r="K13" s="8"/>
      <c r="L13" s="11"/>
      <c r="M13" s="8"/>
      <c r="N13" s="8"/>
      <c r="O13" s="31"/>
      <c r="P13" s="8"/>
      <c r="Q13" s="11"/>
      <c r="R13" s="28"/>
      <c r="S13" s="31"/>
      <c r="T13" s="11"/>
      <c r="U13" s="6"/>
      <c r="V13" s="15" t="str">
        <f aca="true" t="shared" si="5" ref="V13:V34">A13</f>
        <v>Herren</v>
      </c>
      <c r="W13" s="17" t="s">
        <v>92</v>
      </c>
      <c r="X13" s="17" t="s">
        <v>92</v>
      </c>
      <c r="Y13" s="5"/>
      <c r="Z13" s="11"/>
      <c r="AA13" s="21"/>
      <c r="AB13" s="24"/>
      <c r="AC13" s="21"/>
      <c r="AD13" s="24"/>
      <c r="AE13" s="21"/>
      <c r="AF13" s="24"/>
      <c r="AG13" s="21"/>
      <c r="AH13" s="5"/>
    </row>
    <row r="14" spans="1:34" s="3" customFormat="1" ht="12.75">
      <c r="A14" s="17" t="s">
        <v>52</v>
      </c>
      <c r="B14" s="17" t="s">
        <v>50</v>
      </c>
      <c r="C14" s="17" t="s">
        <v>51</v>
      </c>
      <c r="D14" s="5" t="s">
        <v>29</v>
      </c>
      <c r="E14" s="5">
        <v>100</v>
      </c>
      <c r="F14" s="8">
        <v>55.16</v>
      </c>
      <c r="G14" s="8">
        <v>53.54</v>
      </c>
      <c r="H14" s="8">
        <f aca="true" t="shared" si="6" ref="H14:H34">SUM(F14:G14)</f>
        <v>108.69999999999999</v>
      </c>
      <c r="I14" s="5">
        <v>100</v>
      </c>
      <c r="J14" s="5">
        <v>95</v>
      </c>
      <c r="K14" s="8">
        <v>73.71</v>
      </c>
      <c r="L14" s="11">
        <f aca="true" t="shared" si="7" ref="L14:L34">SUM(K14*1.5)</f>
        <v>110.565</v>
      </c>
      <c r="M14" s="8">
        <v>72.31</v>
      </c>
      <c r="N14" s="8">
        <v>66.05</v>
      </c>
      <c r="O14" s="31">
        <f aca="true" t="shared" si="8" ref="O14:O34">SUM(M14:N14)</f>
        <v>138.36</v>
      </c>
      <c r="P14" s="8">
        <v>105.65</v>
      </c>
      <c r="Q14" s="11">
        <f aca="true" t="shared" si="9" ref="Q14:Q34">SUM(P14*1.5)</f>
        <v>158.47500000000002</v>
      </c>
      <c r="R14" s="28">
        <v>95</v>
      </c>
      <c r="S14" s="31">
        <v>101.36</v>
      </c>
      <c r="T14" s="11">
        <f>SUM(S14*1.5)</f>
        <v>152.04</v>
      </c>
      <c r="U14" s="6"/>
      <c r="V14" s="17" t="str">
        <f t="shared" si="5"/>
        <v>Maire-Hensge</v>
      </c>
      <c r="W14" s="17" t="str">
        <f aca="true" t="shared" si="10" ref="W14:W34">B14</f>
        <v>Heinz</v>
      </c>
      <c r="X14" s="17" t="str">
        <f aca="true" t="shared" si="11" ref="X14:X34">C14</f>
        <v>VdSA Kellinghusen</v>
      </c>
      <c r="Y14" s="5" t="s">
        <v>29</v>
      </c>
      <c r="Z14" s="11">
        <f aca="true" t="shared" si="12" ref="Z14:Z34">SUM(I14+J14+L14)</f>
        <v>305.565</v>
      </c>
      <c r="AA14" s="34">
        <f aca="true" t="shared" si="13" ref="AA14:AA34">SUM(E14+H14+I14+J14+L14)</f>
        <v>514.265</v>
      </c>
      <c r="AB14" s="25">
        <v>1</v>
      </c>
      <c r="AC14" s="34">
        <f aca="true" t="shared" si="14" ref="AC14:AC34">SUM(AA14+O14+Q14)</f>
        <v>811.1</v>
      </c>
      <c r="AD14" s="25">
        <v>1</v>
      </c>
      <c r="AE14" s="34">
        <f>SUM(AC14+R14+T14)</f>
        <v>1058.14</v>
      </c>
      <c r="AF14" s="25">
        <v>1</v>
      </c>
      <c r="AG14" s="34">
        <f>SUM(R14+T14)</f>
        <v>247.04</v>
      </c>
      <c r="AH14" s="4">
        <v>1</v>
      </c>
    </row>
    <row r="15" spans="1:34" s="3" customFormat="1" ht="12.75">
      <c r="A15" s="17" t="s">
        <v>42</v>
      </c>
      <c r="B15" s="17" t="s">
        <v>53</v>
      </c>
      <c r="C15" s="17" t="s">
        <v>45</v>
      </c>
      <c r="D15" s="5" t="s">
        <v>29</v>
      </c>
      <c r="E15" s="5">
        <v>100</v>
      </c>
      <c r="F15" s="8">
        <v>55.29</v>
      </c>
      <c r="G15" s="8">
        <v>52.98</v>
      </c>
      <c r="H15" s="8">
        <f t="shared" si="6"/>
        <v>108.27</v>
      </c>
      <c r="I15" s="5">
        <v>98</v>
      </c>
      <c r="J15" s="5">
        <v>95</v>
      </c>
      <c r="K15" s="8">
        <v>69.38</v>
      </c>
      <c r="L15" s="11">
        <f t="shared" si="7"/>
        <v>104.07</v>
      </c>
      <c r="M15" s="8">
        <v>67.45</v>
      </c>
      <c r="N15" s="8">
        <v>67</v>
      </c>
      <c r="O15" s="31">
        <f t="shared" si="8"/>
        <v>134.45</v>
      </c>
      <c r="P15" s="8">
        <v>108.15</v>
      </c>
      <c r="Q15" s="11">
        <f t="shared" si="9"/>
        <v>162.22500000000002</v>
      </c>
      <c r="R15" s="28">
        <v>90</v>
      </c>
      <c r="S15" s="31">
        <v>99.59</v>
      </c>
      <c r="T15" s="11">
        <f>SUM(S15*1.5)</f>
        <v>149.385</v>
      </c>
      <c r="U15" s="6"/>
      <c r="V15" s="17" t="str">
        <f t="shared" si="5"/>
        <v>Stein</v>
      </c>
      <c r="W15" s="17" t="str">
        <f t="shared" si="10"/>
        <v>Ralf</v>
      </c>
      <c r="X15" s="17" t="str">
        <f t="shared" si="11"/>
        <v>SFC Neptun Luckenau</v>
      </c>
      <c r="Y15" s="5" t="s">
        <v>29</v>
      </c>
      <c r="Z15" s="11">
        <f t="shared" si="12"/>
        <v>297.07</v>
      </c>
      <c r="AA15" s="21">
        <f t="shared" si="13"/>
        <v>505.34</v>
      </c>
      <c r="AB15" s="24">
        <v>4</v>
      </c>
      <c r="AC15" s="34">
        <f t="shared" si="14"/>
        <v>802.015</v>
      </c>
      <c r="AD15" s="25">
        <v>2</v>
      </c>
      <c r="AE15" s="34">
        <f>SUM(AC15+R15+T15)</f>
        <v>1041.4</v>
      </c>
      <c r="AF15" s="25">
        <v>2</v>
      </c>
      <c r="AG15" s="34">
        <f>SUM(R15+T15)</f>
        <v>239.385</v>
      </c>
      <c r="AH15" s="4">
        <v>3</v>
      </c>
    </row>
    <row r="16" spans="1:34" s="3" customFormat="1" ht="12.75">
      <c r="A16" s="17" t="s">
        <v>54</v>
      </c>
      <c r="B16" s="17" t="s">
        <v>55</v>
      </c>
      <c r="C16" s="17" t="s">
        <v>56</v>
      </c>
      <c r="D16" s="5" t="s">
        <v>29</v>
      </c>
      <c r="E16" s="5">
        <v>100</v>
      </c>
      <c r="F16" s="8">
        <v>54.63</v>
      </c>
      <c r="G16" s="8">
        <v>54.18</v>
      </c>
      <c r="H16" s="8">
        <f t="shared" si="6"/>
        <v>108.81</v>
      </c>
      <c r="I16" s="5">
        <v>96</v>
      </c>
      <c r="J16" s="5">
        <v>100</v>
      </c>
      <c r="K16" s="8">
        <v>69.48</v>
      </c>
      <c r="L16" s="11">
        <f t="shared" si="7"/>
        <v>104.22</v>
      </c>
      <c r="M16" s="8">
        <v>68.63</v>
      </c>
      <c r="N16" s="8">
        <v>68.43</v>
      </c>
      <c r="O16" s="31">
        <f t="shared" si="8"/>
        <v>137.06</v>
      </c>
      <c r="P16" s="8">
        <v>103.88</v>
      </c>
      <c r="Q16" s="11">
        <f t="shared" si="9"/>
        <v>155.82</v>
      </c>
      <c r="R16" s="28"/>
      <c r="S16" s="31"/>
      <c r="T16" s="11"/>
      <c r="U16" s="6"/>
      <c r="V16" s="17" t="str">
        <f t="shared" si="5"/>
        <v>Visser</v>
      </c>
      <c r="W16" s="17" t="str">
        <f t="shared" si="10"/>
        <v>Wiebold</v>
      </c>
      <c r="X16" s="17" t="str">
        <f t="shared" si="11"/>
        <v>BVO Emden</v>
      </c>
      <c r="Y16" s="5" t="s">
        <v>29</v>
      </c>
      <c r="Z16" s="11">
        <f t="shared" si="12"/>
        <v>300.22</v>
      </c>
      <c r="AA16" s="34">
        <f t="shared" si="13"/>
        <v>509.03</v>
      </c>
      <c r="AB16" s="25">
        <v>2</v>
      </c>
      <c r="AC16" s="34">
        <f t="shared" si="14"/>
        <v>801.9099999999999</v>
      </c>
      <c r="AD16" s="25">
        <v>3</v>
      </c>
      <c r="AE16" s="21"/>
      <c r="AF16" s="24"/>
      <c r="AG16" s="21"/>
      <c r="AH16" s="5"/>
    </row>
    <row r="17" spans="1:34" s="3" customFormat="1" ht="12.75">
      <c r="A17" s="17" t="s">
        <v>60</v>
      </c>
      <c r="B17" s="17" t="s">
        <v>32</v>
      </c>
      <c r="C17" s="17" t="s">
        <v>61</v>
      </c>
      <c r="D17" s="5" t="s">
        <v>29</v>
      </c>
      <c r="E17" s="5">
        <v>100</v>
      </c>
      <c r="F17" s="8">
        <v>57.7</v>
      </c>
      <c r="G17" s="8">
        <v>56.01</v>
      </c>
      <c r="H17" s="8">
        <f t="shared" si="6"/>
        <v>113.71000000000001</v>
      </c>
      <c r="I17" s="5">
        <v>94</v>
      </c>
      <c r="J17" s="5">
        <v>90</v>
      </c>
      <c r="K17" s="8">
        <v>73.17</v>
      </c>
      <c r="L17" s="11">
        <f t="shared" si="7"/>
        <v>109.755</v>
      </c>
      <c r="M17" s="8">
        <v>68.68</v>
      </c>
      <c r="N17" s="8">
        <v>68.42</v>
      </c>
      <c r="O17" s="31">
        <f t="shared" si="8"/>
        <v>137.10000000000002</v>
      </c>
      <c r="P17" s="8">
        <v>97.89</v>
      </c>
      <c r="Q17" s="11">
        <f t="shared" si="9"/>
        <v>146.835</v>
      </c>
      <c r="R17" s="28">
        <v>80</v>
      </c>
      <c r="S17" s="31">
        <v>96.58</v>
      </c>
      <c r="T17" s="11">
        <f aca="true" t="shared" si="15" ref="T17:T24">SUM(S17*1.5)</f>
        <v>144.87</v>
      </c>
      <c r="U17" s="6"/>
      <c r="V17" s="17" t="str">
        <f t="shared" si="5"/>
        <v>Harter</v>
      </c>
      <c r="W17" s="17" t="str">
        <f t="shared" si="10"/>
        <v>Michael</v>
      </c>
      <c r="X17" s="17" t="str">
        <f t="shared" si="11"/>
        <v>Bayer Leverkusen</v>
      </c>
      <c r="Y17" s="5" t="s">
        <v>29</v>
      </c>
      <c r="Z17" s="11">
        <f t="shared" si="12"/>
        <v>293.755</v>
      </c>
      <c r="AA17" s="34">
        <f t="shared" si="13"/>
        <v>507.46500000000003</v>
      </c>
      <c r="AB17" s="25">
        <v>3</v>
      </c>
      <c r="AC17" s="21">
        <f t="shared" si="14"/>
        <v>791.4000000000001</v>
      </c>
      <c r="AD17" s="24">
        <v>4</v>
      </c>
      <c r="AE17" s="21">
        <f aca="true" t="shared" si="16" ref="AE17:AE24">SUM(AC17+R17+T17)</f>
        <v>1016.2700000000001</v>
      </c>
      <c r="AF17" s="24">
        <v>5</v>
      </c>
      <c r="AG17" s="21">
        <f aca="true" t="shared" si="17" ref="AG17:AG24">SUM(R17+T17)</f>
        <v>224.87</v>
      </c>
      <c r="AH17" s="5">
        <v>6</v>
      </c>
    </row>
    <row r="18" spans="1:34" s="3" customFormat="1" ht="12.75">
      <c r="A18" s="17" t="s">
        <v>57</v>
      </c>
      <c r="B18" s="18" t="s">
        <v>96</v>
      </c>
      <c r="C18" s="18" t="s">
        <v>45</v>
      </c>
      <c r="D18" s="5" t="s">
        <v>29</v>
      </c>
      <c r="E18" s="5">
        <v>85</v>
      </c>
      <c r="F18" s="8">
        <v>52.61</v>
      </c>
      <c r="G18" s="8">
        <v>51.64</v>
      </c>
      <c r="H18" s="8">
        <f t="shared" si="6"/>
        <v>104.25</v>
      </c>
      <c r="I18" s="5">
        <v>100</v>
      </c>
      <c r="J18" s="5">
        <v>95</v>
      </c>
      <c r="K18" s="8">
        <v>69.06</v>
      </c>
      <c r="L18" s="11">
        <f t="shared" si="7"/>
        <v>103.59</v>
      </c>
      <c r="M18" s="8">
        <v>73.43</v>
      </c>
      <c r="N18" s="8">
        <v>71.31</v>
      </c>
      <c r="O18" s="31">
        <f t="shared" si="8"/>
        <v>144.74</v>
      </c>
      <c r="P18" s="8">
        <v>105.57</v>
      </c>
      <c r="Q18" s="11">
        <f t="shared" si="9"/>
        <v>158.355</v>
      </c>
      <c r="R18" s="28">
        <v>95</v>
      </c>
      <c r="S18" s="31">
        <v>97.43</v>
      </c>
      <c r="T18" s="11">
        <f t="shared" si="15"/>
        <v>146.145</v>
      </c>
      <c r="U18" s="6"/>
      <c r="V18" s="17" t="str">
        <f t="shared" si="5"/>
        <v>Kelterer</v>
      </c>
      <c r="W18" s="17" t="str">
        <f t="shared" si="10"/>
        <v>Erek</v>
      </c>
      <c r="X18" s="17" t="str">
        <f t="shared" si="11"/>
        <v>SFC Neptun Luckenau</v>
      </c>
      <c r="Y18" s="5" t="s">
        <v>29</v>
      </c>
      <c r="Z18" s="11">
        <f t="shared" si="12"/>
        <v>298.59000000000003</v>
      </c>
      <c r="AA18" s="21">
        <f t="shared" si="13"/>
        <v>487.84000000000003</v>
      </c>
      <c r="AB18" s="24">
        <v>7</v>
      </c>
      <c r="AC18" s="21">
        <f t="shared" si="14"/>
        <v>790.9350000000001</v>
      </c>
      <c r="AD18" s="24">
        <v>5</v>
      </c>
      <c r="AE18" s="34">
        <f t="shared" si="16"/>
        <v>1032.0800000000002</v>
      </c>
      <c r="AF18" s="25">
        <v>3</v>
      </c>
      <c r="AG18" s="34">
        <f t="shared" si="17"/>
        <v>241.145</v>
      </c>
      <c r="AH18" s="4">
        <v>2</v>
      </c>
    </row>
    <row r="19" spans="1:34" s="3" customFormat="1" ht="12.75">
      <c r="A19" s="17" t="s">
        <v>58</v>
      </c>
      <c r="B19" s="18" t="s">
        <v>59</v>
      </c>
      <c r="C19" s="18" t="s">
        <v>45</v>
      </c>
      <c r="D19" s="5" t="s">
        <v>29</v>
      </c>
      <c r="E19" s="5">
        <v>100</v>
      </c>
      <c r="F19" s="8">
        <v>54.74</v>
      </c>
      <c r="G19" s="8">
        <v>53.25</v>
      </c>
      <c r="H19" s="8">
        <f t="shared" si="6"/>
        <v>107.99000000000001</v>
      </c>
      <c r="I19" s="5">
        <v>98</v>
      </c>
      <c r="J19" s="5">
        <v>95</v>
      </c>
      <c r="K19" s="8">
        <v>68.54</v>
      </c>
      <c r="L19" s="11">
        <f t="shared" si="7"/>
        <v>102.81</v>
      </c>
      <c r="M19" s="8">
        <v>66.24</v>
      </c>
      <c r="N19" s="8">
        <v>65.92</v>
      </c>
      <c r="O19" s="31">
        <f t="shared" si="8"/>
        <v>132.16</v>
      </c>
      <c r="P19" s="8">
        <v>102.91</v>
      </c>
      <c r="Q19" s="11">
        <f t="shared" si="9"/>
        <v>154.365</v>
      </c>
      <c r="R19" s="28">
        <v>80</v>
      </c>
      <c r="S19" s="31">
        <v>98.46</v>
      </c>
      <c r="T19" s="11">
        <f t="shared" si="15"/>
        <v>147.69</v>
      </c>
      <c r="U19" s="6"/>
      <c r="V19" s="17" t="str">
        <f t="shared" si="5"/>
        <v>Ebeling</v>
      </c>
      <c r="W19" s="17" t="str">
        <f t="shared" si="10"/>
        <v>Olaf</v>
      </c>
      <c r="X19" s="17" t="str">
        <f t="shared" si="11"/>
        <v>SFC Neptun Luckenau</v>
      </c>
      <c r="Y19" s="5" t="s">
        <v>29</v>
      </c>
      <c r="Z19" s="11">
        <f t="shared" si="12"/>
        <v>295.81</v>
      </c>
      <c r="AA19" s="21">
        <f t="shared" si="13"/>
        <v>503.8</v>
      </c>
      <c r="AB19" s="24">
        <v>5</v>
      </c>
      <c r="AC19" s="21">
        <f t="shared" si="14"/>
        <v>790.325</v>
      </c>
      <c r="AD19" s="24">
        <v>6</v>
      </c>
      <c r="AE19" s="21">
        <f t="shared" si="16"/>
        <v>1018.0150000000001</v>
      </c>
      <c r="AF19" s="24">
        <v>4</v>
      </c>
      <c r="AG19" s="21">
        <f t="shared" si="17"/>
        <v>227.69</v>
      </c>
      <c r="AH19" s="5">
        <v>5</v>
      </c>
    </row>
    <row r="20" spans="1:34" s="3" customFormat="1" ht="12.75">
      <c r="A20" s="17" t="s">
        <v>64</v>
      </c>
      <c r="B20" s="18" t="s">
        <v>65</v>
      </c>
      <c r="C20" s="18" t="s">
        <v>45</v>
      </c>
      <c r="D20" s="5" t="s">
        <v>29</v>
      </c>
      <c r="E20" s="5">
        <v>100</v>
      </c>
      <c r="F20" s="8">
        <v>54.61</v>
      </c>
      <c r="G20" s="8">
        <v>53.8</v>
      </c>
      <c r="H20" s="8">
        <f t="shared" si="6"/>
        <v>108.41</v>
      </c>
      <c r="I20" s="5">
        <v>90</v>
      </c>
      <c r="J20" s="5">
        <v>85</v>
      </c>
      <c r="K20" s="8">
        <v>71.64</v>
      </c>
      <c r="L20" s="11">
        <f t="shared" si="7"/>
        <v>107.46000000000001</v>
      </c>
      <c r="M20" s="8">
        <v>68.72</v>
      </c>
      <c r="N20" s="8">
        <v>64.09</v>
      </c>
      <c r="O20" s="31">
        <f t="shared" si="8"/>
        <v>132.81</v>
      </c>
      <c r="P20" s="8">
        <v>99.49</v>
      </c>
      <c r="Q20" s="11">
        <f t="shared" si="9"/>
        <v>149.23499999999999</v>
      </c>
      <c r="R20" s="28">
        <v>75</v>
      </c>
      <c r="S20" s="31">
        <v>93.54</v>
      </c>
      <c r="T20" s="11">
        <f t="shared" si="15"/>
        <v>140.31</v>
      </c>
      <c r="U20" s="6"/>
      <c r="V20" s="17" t="str">
        <f t="shared" si="5"/>
        <v>Bruder</v>
      </c>
      <c r="W20" s="17" t="str">
        <f t="shared" si="10"/>
        <v>Klaus</v>
      </c>
      <c r="X20" s="17" t="str">
        <f t="shared" si="11"/>
        <v>SFC Neptun Luckenau</v>
      </c>
      <c r="Y20" s="5" t="s">
        <v>29</v>
      </c>
      <c r="Z20" s="11">
        <f t="shared" si="12"/>
        <v>282.46000000000004</v>
      </c>
      <c r="AA20" s="21">
        <f t="shared" si="13"/>
        <v>490.87</v>
      </c>
      <c r="AB20" s="24">
        <v>6</v>
      </c>
      <c r="AC20" s="21">
        <f t="shared" si="14"/>
        <v>772.9150000000001</v>
      </c>
      <c r="AD20" s="24">
        <v>7</v>
      </c>
      <c r="AE20" s="21">
        <f t="shared" si="16"/>
        <v>988.2250000000001</v>
      </c>
      <c r="AF20" s="24">
        <v>7</v>
      </c>
      <c r="AG20" s="21">
        <f t="shared" si="17"/>
        <v>215.31</v>
      </c>
      <c r="AH20" s="5">
        <v>8</v>
      </c>
    </row>
    <row r="21" spans="1:34" s="3" customFormat="1" ht="12.75">
      <c r="A21" s="17" t="s">
        <v>30</v>
      </c>
      <c r="B21" s="18" t="s">
        <v>31</v>
      </c>
      <c r="C21" s="18" t="s">
        <v>28</v>
      </c>
      <c r="D21" s="5" t="s">
        <v>29</v>
      </c>
      <c r="E21" s="5">
        <v>95</v>
      </c>
      <c r="F21" s="8">
        <v>50.94</v>
      </c>
      <c r="G21" s="8">
        <v>50.15</v>
      </c>
      <c r="H21" s="8">
        <f t="shared" si="6"/>
        <v>101.09</v>
      </c>
      <c r="I21" s="5">
        <v>96</v>
      </c>
      <c r="J21" s="5">
        <v>85</v>
      </c>
      <c r="K21" s="8">
        <v>68.03</v>
      </c>
      <c r="L21" s="11">
        <f t="shared" si="7"/>
        <v>102.045</v>
      </c>
      <c r="M21" s="8">
        <v>62.48</v>
      </c>
      <c r="N21" s="8">
        <v>61.99</v>
      </c>
      <c r="O21" s="31">
        <f t="shared" si="8"/>
        <v>124.47</v>
      </c>
      <c r="P21" s="8">
        <v>106.15</v>
      </c>
      <c r="Q21" s="11">
        <f t="shared" si="9"/>
        <v>159.22500000000002</v>
      </c>
      <c r="R21" s="28">
        <v>90</v>
      </c>
      <c r="S21" s="31">
        <v>98.75</v>
      </c>
      <c r="T21" s="11">
        <f t="shared" si="15"/>
        <v>148.125</v>
      </c>
      <c r="U21" s="6"/>
      <c r="V21" s="17" t="str">
        <f t="shared" si="5"/>
        <v>Balles</v>
      </c>
      <c r="W21" s="17" t="str">
        <f t="shared" si="10"/>
        <v>Otmar</v>
      </c>
      <c r="X21" s="17" t="str">
        <f t="shared" si="11"/>
        <v>AC Karden</v>
      </c>
      <c r="Y21" s="5" t="s">
        <v>29</v>
      </c>
      <c r="Z21" s="11">
        <f t="shared" si="12"/>
        <v>283.045</v>
      </c>
      <c r="AA21" s="21">
        <f t="shared" si="13"/>
        <v>479.13500000000005</v>
      </c>
      <c r="AB21" s="24">
        <v>10</v>
      </c>
      <c r="AC21" s="21">
        <f t="shared" si="14"/>
        <v>762.83</v>
      </c>
      <c r="AD21" s="24">
        <v>8</v>
      </c>
      <c r="AE21" s="21">
        <f t="shared" si="16"/>
        <v>1000.955</v>
      </c>
      <c r="AF21" s="24">
        <v>6</v>
      </c>
      <c r="AG21" s="21">
        <f t="shared" si="17"/>
        <v>238.125</v>
      </c>
      <c r="AH21" s="5">
        <v>4</v>
      </c>
    </row>
    <row r="22" spans="1:34" s="3" customFormat="1" ht="12.75">
      <c r="A22" s="17" t="s">
        <v>70</v>
      </c>
      <c r="B22" s="18" t="s">
        <v>71</v>
      </c>
      <c r="C22" s="18" t="s">
        <v>45</v>
      </c>
      <c r="D22" s="5" t="s">
        <v>29</v>
      </c>
      <c r="E22" s="5">
        <v>100</v>
      </c>
      <c r="F22" s="8">
        <v>45.6</v>
      </c>
      <c r="G22" s="8">
        <v>44.28</v>
      </c>
      <c r="H22" s="8">
        <f t="shared" si="6"/>
        <v>89.88</v>
      </c>
      <c r="I22" s="5">
        <v>100</v>
      </c>
      <c r="J22" s="5">
        <v>90</v>
      </c>
      <c r="K22" s="8">
        <v>66.85</v>
      </c>
      <c r="L22" s="11">
        <f t="shared" si="7"/>
        <v>100.27499999999999</v>
      </c>
      <c r="M22" s="8">
        <v>61.68</v>
      </c>
      <c r="N22" s="8">
        <v>61.05</v>
      </c>
      <c r="O22" s="31">
        <f t="shared" si="8"/>
        <v>122.72999999999999</v>
      </c>
      <c r="P22" s="8">
        <v>103.08</v>
      </c>
      <c r="Q22" s="11">
        <f t="shared" si="9"/>
        <v>154.62</v>
      </c>
      <c r="R22" s="28">
        <v>60</v>
      </c>
      <c r="S22" s="31">
        <v>87.94</v>
      </c>
      <c r="T22" s="11">
        <f t="shared" si="15"/>
        <v>131.91</v>
      </c>
      <c r="U22" s="6"/>
      <c r="V22" s="17" t="str">
        <f t="shared" si="5"/>
        <v>Schönburg</v>
      </c>
      <c r="W22" s="17" t="str">
        <f t="shared" si="10"/>
        <v>David</v>
      </c>
      <c r="X22" s="17" t="str">
        <f t="shared" si="11"/>
        <v>SFC Neptun Luckenau</v>
      </c>
      <c r="Y22" s="5" t="s">
        <v>29</v>
      </c>
      <c r="Z22" s="11">
        <f t="shared" si="12"/>
        <v>290.275</v>
      </c>
      <c r="AA22" s="21">
        <f t="shared" si="13"/>
        <v>480.155</v>
      </c>
      <c r="AB22" s="24">
        <v>9</v>
      </c>
      <c r="AC22" s="21">
        <f t="shared" si="14"/>
        <v>757.505</v>
      </c>
      <c r="AD22" s="24">
        <v>9</v>
      </c>
      <c r="AE22" s="21">
        <f t="shared" si="16"/>
        <v>949.415</v>
      </c>
      <c r="AF22" s="24">
        <v>8</v>
      </c>
      <c r="AG22" s="21">
        <f t="shared" si="17"/>
        <v>191.91</v>
      </c>
      <c r="AH22" s="5">
        <v>9</v>
      </c>
    </row>
    <row r="23" spans="1:34" s="3" customFormat="1" ht="12.75">
      <c r="A23" s="17" t="s">
        <v>66</v>
      </c>
      <c r="B23" s="17" t="s">
        <v>67</v>
      </c>
      <c r="C23" s="17" t="s">
        <v>46</v>
      </c>
      <c r="D23" s="5" t="s">
        <v>29</v>
      </c>
      <c r="E23" s="5">
        <v>80</v>
      </c>
      <c r="F23" s="8">
        <v>53</v>
      </c>
      <c r="G23" s="8">
        <v>52.05</v>
      </c>
      <c r="H23" s="8">
        <f t="shared" si="6"/>
        <v>105.05</v>
      </c>
      <c r="I23" s="5">
        <v>96</v>
      </c>
      <c r="J23" s="5">
        <v>100</v>
      </c>
      <c r="K23" s="8">
        <v>69.35</v>
      </c>
      <c r="L23" s="11">
        <f t="shared" si="7"/>
        <v>104.02499999999999</v>
      </c>
      <c r="M23" s="8">
        <v>60.83</v>
      </c>
      <c r="N23" s="8">
        <v>59.62</v>
      </c>
      <c r="O23" s="31">
        <f t="shared" si="8"/>
        <v>120.44999999999999</v>
      </c>
      <c r="P23" s="8">
        <v>99.55</v>
      </c>
      <c r="Q23" s="11">
        <f t="shared" si="9"/>
        <v>149.325</v>
      </c>
      <c r="R23" s="28">
        <v>65</v>
      </c>
      <c r="S23" s="31">
        <v>0</v>
      </c>
      <c r="T23" s="11">
        <f t="shared" si="15"/>
        <v>0</v>
      </c>
      <c r="U23" s="6"/>
      <c r="V23" s="17" t="str">
        <f t="shared" si="5"/>
        <v>Wagner</v>
      </c>
      <c r="W23" s="17" t="str">
        <f t="shared" si="10"/>
        <v>Frank</v>
      </c>
      <c r="X23" s="17" t="str">
        <f t="shared" si="11"/>
        <v>LV Berlin-Brandenburg</v>
      </c>
      <c r="Y23" s="5" t="s">
        <v>29</v>
      </c>
      <c r="Z23" s="11">
        <f t="shared" si="12"/>
        <v>300.025</v>
      </c>
      <c r="AA23" s="21">
        <f t="shared" si="13"/>
        <v>485.075</v>
      </c>
      <c r="AB23" s="24">
        <v>8</v>
      </c>
      <c r="AC23" s="21">
        <f t="shared" si="14"/>
        <v>754.8499999999999</v>
      </c>
      <c r="AD23" s="24">
        <v>10</v>
      </c>
      <c r="AE23" s="21">
        <f t="shared" si="16"/>
        <v>819.8499999999999</v>
      </c>
      <c r="AF23" s="24">
        <v>13</v>
      </c>
      <c r="AG23" s="21">
        <f t="shared" si="17"/>
        <v>65</v>
      </c>
      <c r="AH23" s="5">
        <v>13</v>
      </c>
    </row>
    <row r="24" spans="1:34" s="3" customFormat="1" ht="12.75">
      <c r="A24" s="17" t="s">
        <v>68</v>
      </c>
      <c r="B24" s="17" t="s">
        <v>20</v>
      </c>
      <c r="C24" s="17" t="s">
        <v>69</v>
      </c>
      <c r="D24" s="5" t="s">
        <v>29</v>
      </c>
      <c r="E24" s="5">
        <v>90</v>
      </c>
      <c r="F24" s="8">
        <v>51.63</v>
      </c>
      <c r="G24" s="8">
        <v>50.6</v>
      </c>
      <c r="H24" s="8">
        <f t="shared" si="6"/>
        <v>102.23</v>
      </c>
      <c r="I24" s="5">
        <v>96</v>
      </c>
      <c r="J24" s="5">
        <v>75</v>
      </c>
      <c r="K24" s="8">
        <v>64.96</v>
      </c>
      <c r="L24" s="11">
        <f t="shared" si="7"/>
        <v>97.44</v>
      </c>
      <c r="M24" s="8">
        <v>66.68</v>
      </c>
      <c r="N24" s="8">
        <v>65.46</v>
      </c>
      <c r="O24" s="31">
        <f t="shared" si="8"/>
        <v>132.14</v>
      </c>
      <c r="P24" s="8">
        <v>100.88</v>
      </c>
      <c r="Q24" s="11">
        <f t="shared" si="9"/>
        <v>151.32</v>
      </c>
      <c r="R24" s="28">
        <v>45</v>
      </c>
      <c r="S24" s="31">
        <v>83.47</v>
      </c>
      <c r="T24" s="11">
        <f t="shared" si="15"/>
        <v>125.205</v>
      </c>
      <c r="U24" s="6"/>
      <c r="V24" s="17" t="str">
        <f t="shared" si="5"/>
        <v>Dimmerling </v>
      </c>
      <c r="W24" s="17" t="str">
        <f t="shared" si="10"/>
        <v>Gerhard</v>
      </c>
      <c r="X24" s="17" t="str">
        <f t="shared" si="11"/>
        <v>ASV Bingen</v>
      </c>
      <c r="Y24" s="5" t="s">
        <v>29</v>
      </c>
      <c r="Z24" s="11">
        <f t="shared" si="12"/>
        <v>268.44</v>
      </c>
      <c r="AA24" s="21">
        <f t="shared" si="13"/>
        <v>460.67</v>
      </c>
      <c r="AB24" s="24">
        <v>15</v>
      </c>
      <c r="AC24" s="21">
        <f t="shared" si="14"/>
        <v>744.1299999999999</v>
      </c>
      <c r="AD24" s="24">
        <v>11</v>
      </c>
      <c r="AE24" s="21">
        <f t="shared" si="16"/>
        <v>914.3349999999999</v>
      </c>
      <c r="AF24" s="24">
        <v>10</v>
      </c>
      <c r="AG24" s="21">
        <f t="shared" si="17"/>
        <v>170.20499999999998</v>
      </c>
      <c r="AH24" s="5">
        <v>12</v>
      </c>
    </row>
    <row r="25" spans="1:34" s="3" customFormat="1" ht="12.75">
      <c r="A25" s="17" t="s">
        <v>68</v>
      </c>
      <c r="B25" s="17" t="s">
        <v>23</v>
      </c>
      <c r="C25" s="17" t="s">
        <v>69</v>
      </c>
      <c r="D25" s="5" t="s">
        <v>29</v>
      </c>
      <c r="E25" s="5">
        <v>95</v>
      </c>
      <c r="F25" s="8">
        <v>50.21</v>
      </c>
      <c r="G25" s="8">
        <v>49.35</v>
      </c>
      <c r="H25" s="8">
        <f t="shared" si="6"/>
        <v>99.56</v>
      </c>
      <c r="I25" s="5">
        <v>94</v>
      </c>
      <c r="J25" s="5">
        <v>85</v>
      </c>
      <c r="K25" s="8">
        <v>67.88</v>
      </c>
      <c r="L25" s="11">
        <f t="shared" si="7"/>
        <v>101.82</v>
      </c>
      <c r="M25" s="8">
        <v>57.7</v>
      </c>
      <c r="N25" s="8">
        <v>57.09</v>
      </c>
      <c r="O25" s="31">
        <f t="shared" si="8"/>
        <v>114.79</v>
      </c>
      <c r="P25" s="8">
        <v>92.31</v>
      </c>
      <c r="Q25" s="11">
        <f t="shared" si="9"/>
        <v>138.465</v>
      </c>
      <c r="R25" s="28"/>
      <c r="S25" s="31"/>
      <c r="T25" s="11"/>
      <c r="U25" s="6"/>
      <c r="V25" s="17" t="str">
        <f t="shared" si="5"/>
        <v>Dimmerling </v>
      </c>
      <c r="W25" s="17" t="str">
        <f t="shared" si="10"/>
        <v>Andre</v>
      </c>
      <c r="X25" s="17" t="str">
        <f t="shared" si="11"/>
        <v>ASV Bingen</v>
      </c>
      <c r="Y25" s="5" t="s">
        <v>29</v>
      </c>
      <c r="Z25" s="11">
        <f t="shared" si="12"/>
        <v>280.82</v>
      </c>
      <c r="AA25" s="21">
        <f t="shared" si="13"/>
        <v>475.38</v>
      </c>
      <c r="AB25" s="24">
        <v>11</v>
      </c>
      <c r="AC25" s="21">
        <f t="shared" si="14"/>
        <v>728.635</v>
      </c>
      <c r="AD25" s="24">
        <v>12</v>
      </c>
      <c r="AE25" s="21"/>
      <c r="AF25" s="24"/>
      <c r="AG25" s="21"/>
      <c r="AH25" s="5"/>
    </row>
    <row r="26" spans="1:34" s="3" customFormat="1" ht="12" customHeight="1">
      <c r="A26" s="17" t="s">
        <v>77</v>
      </c>
      <c r="B26" s="17" t="s">
        <v>33</v>
      </c>
      <c r="C26" s="17" t="s">
        <v>91</v>
      </c>
      <c r="D26" s="5" t="s">
        <v>29</v>
      </c>
      <c r="E26" s="5">
        <v>90</v>
      </c>
      <c r="F26" s="8">
        <v>45.63</v>
      </c>
      <c r="G26" s="8">
        <v>44.4</v>
      </c>
      <c r="H26" s="8">
        <f t="shared" si="6"/>
        <v>90.03</v>
      </c>
      <c r="I26" s="5">
        <v>88</v>
      </c>
      <c r="J26" s="5">
        <v>95</v>
      </c>
      <c r="K26" s="8">
        <v>74.42</v>
      </c>
      <c r="L26" s="11">
        <f t="shared" si="7"/>
        <v>111.63</v>
      </c>
      <c r="M26" s="8">
        <v>54.82</v>
      </c>
      <c r="N26" s="8">
        <v>54.26</v>
      </c>
      <c r="O26" s="31">
        <f t="shared" si="8"/>
        <v>109.08</v>
      </c>
      <c r="P26" s="8">
        <v>95.33</v>
      </c>
      <c r="Q26" s="11">
        <f t="shared" si="9"/>
        <v>142.995</v>
      </c>
      <c r="R26" s="28">
        <v>60</v>
      </c>
      <c r="S26" s="31">
        <v>81.2</v>
      </c>
      <c r="T26" s="11">
        <f>SUM(S26*1.5)</f>
        <v>121.80000000000001</v>
      </c>
      <c r="U26" s="6"/>
      <c r="V26" s="17" t="str">
        <f t="shared" si="5"/>
        <v>Gath</v>
      </c>
      <c r="W26" s="17" t="str">
        <f t="shared" si="10"/>
        <v>Benjamin</v>
      </c>
      <c r="X26" s="17" t="str">
        <f t="shared" si="11"/>
        <v>SC Borussia Friedr.</v>
      </c>
      <c r="Y26" s="5" t="s">
        <v>29</v>
      </c>
      <c r="Z26" s="11">
        <f t="shared" si="12"/>
        <v>294.63</v>
      </c>
      <c r="AA26" s="21">
        <f t="shared" si="13"/>
        <v>474.65999999999997</v>
      </c>
      <c r="AB26" s="24">
        <v>12</v>
      </c>
      <c r="AC26" s="21">
        <f t="shared" si="14"/>
        <v>726.735</v>
      </c>
      <c r="AD26" s="24">
        <v>13</v>
      </c>
      <c r="AE26" s="21">
        <f>SUM(AC26+R26+T26)</f>
        <v>908.5350000000001</v>
      </c>
      <c r="AF26" s="24">
        <v>11</v>
      </c>
      <c r="AG26" s="21">
        <f>SUM(R26+T26)</f>
        <v>181.8</v>
      </c>
      <c r="AH26" s="5">
        <v>10</v>
      </c>
    </row>
    <row r="27" spans="1:34" s="3" customFormat="1" ht="12.75">
      <c r="A27" s="17" t="s">
        <v>80</v>
      </c>
      <c r="B27" s="17" t="s">
        <v>97</v>
      </c>
      <c r="C27" s="17" t="s">
        <v>46</v>
      </c>
      <c r="D27" s="5" t="s">
        <v>29</v>
      </c>
      <c r="E27" s="5">
        <v>100</v>
      </c>
      <c r="F27" s="8">
        <v>46.12</v>
      </c>
      <c r="G27" s="8">
        <v>45.16</v>
      </c>
      <c r="H27" s="8">
        <f t="shared" si="6"/>
        <v>91.28</v>
      </c>
      <c r="I27" s="5">
        <v>84</v>
      </c>
      <c r="J27" s="5">
        <v>95</v>
      </c>
      <c r="K27" s="8">
        <v>66.48</v>
      </c>
      <c r="L27" s="11">
        <f t="shared" si="7"/>
        <v>99.72</v>
      </c>
      <c r="M27" s="8">
        <v>58.78</v>
      </c>
      <c r="N27" s="8">
        <v>58.06</v>
      </c>
      <c r="O27" s="31">
        <f t="shared" si="8"/>
        <v>116.84</v>
      </c>
      <c r="P27" s="8">
        <v>92.87</v>
      </c>
      <c r="Q27" s="11">
        <f t="shared" si="9"/>
        <v>139.305</v>
      </c>
      <c r="R27" s="28"/>
      <c r="S27" s="31"/>
      <c r="T27" s="11"/>
      <c r="U27" s="6"/>
      <c r="V27" s="17" t="str">
        <f t="shared" si="5"/>
        <v>von Kittlitz</v>
      </c>
      <c r="W27" s="17" t="str">
        <f t="shared" si="10"/>
        <v>Carsten</v>
      </c>
      <c r="X27" s="17" t="str">
        <f t="shared" si="11"/>
        <v>LV Berlin-Brandenburg</v>
      </c>
      <c r="Y27" s="5" t="s">
        <v>29</v>
      </c>
      <c r="Z27" s="11">
        <f t="shared" si="12"/>
        <v>278.72</v>
      </c>
      <c r="AA27" s="21">
        <f t="shared" si="13"/>
        <v>470</v>
      </c>
      <c r="AB27" s="24">
        <v>14</v>
      </c>
      <c r="AC27" s="21">
        <f t="shared" si="14"/>
        <v>726.145</v>
      </c>
      <c r="AD27" s="24">
        <v>14</v>
      </c>
      <c r="AE27" s="21"/>
      <c r="AF27" s="24"/>
      <c r="AG27" s="21"/>
      <c r="AH27" s="5"/>
    </row>
    <row r="28" spans="1:34" s="3" customFormat="1" ht="12.75">
      <c r="A28" s="17" t="s">
        <v>72</v>
      </c>
      <c r="B28" s="17" t="s">
        <v>21</v>
      </c>
      <c r="C28" s="17" t="s">
        <v>73</v>
      </c>
      <c r="D28" s="5" t="s">
        <v>29</v>
      </c>
      <c r="E28" s="5">
        <v>90</v>
      </c>
      <c r="F28" s="8">
        <v>49.19</v>
      </c>
      <c r="G28" s="8">
        <v>49.02</v>
      </c>
      <c r="H28" s="8">
        <f t="shared" si="6"/>
        <v>98.21000000000001</v>
      </c>
      <c r="I28" s="5">
        <v>98</v>
      </c>
      <c r="J28" s="5">
        <v>75</v>
      </c>
      <c r="K28" s="8">
        <v>64.5</v>
      </c>
      <c r="L28" s="11">
        <f t="shared" si="7"/>
        <v>96.75</v>
      </c>
      <c r="M28" s="8">
        <v>58.2</v>
      </c>
      <c r="N28" s="8">
        <v>57.69</v>
      </c>
      <c r="O28" s="31">
        <f t="shared" si="8"/>
        <v>115.89</v>
      </c>
      <c r="P28" s="8">
        <v>96.06</v>
      </c>
      <c r="Q28" s="11">
        <f t="shared" si="9"/>
        <v>144.09</v>
      </c>
      <c r="R28" s="28">
        <v>40</v>
      </c>
      <c r="S28" s="31">
        <v>91.04</v>
      </c>
      <c r="T28" s="11">
        <f>SUM(S28*1.5)</f>
        <v>136.56</v>
      </c>
      <c r="U28" s="6"/>
      <c r="V28" s="17" t="str">
        <f t="shared" si="5"/>
        <v>Hunsinger</v>
      </c>
      <c r="W28" s="17" t="str">
        <f t="shared" si="10"/>
        <v>Josef</v>
      </c>
      <c r="X28" s="17" t="str">
        <f t="shared" si="11"/>
        <v>VdS I.-O 1958 e.V.</v>
      </c>
      <c r="Y28" s="5" t="s">
        <v>29</v>
      </c>
      <c r="Z28" s="11">
        <f t="shared" si="12"/>
        <v>269.75</v>
      </c>
      <c r="AA28" s="21">
        <f t="shared" si="13"/>
        <v>457.96000000000004</v>
      </c>
      <c r="AB28" s="24">
        <v>16</v>
      </c>
      <c r="AC28" s="21">
        <f t="shared" si="14"/>
        <v>717.94</v>
      </c>
      <c r="AD28" s="24">
        <v>15</v>
      </c>
      <c r="AE28" s="21">
        <f>SUM(AC28+R28+T28)</f>
        <v>894.5</v>
      </c>
      <c r="AF28" s="24">
        <v>12</v>
      </c>
      <c r="AG28" s="21">
        <f>SUM(R28+T28)</f>
        <v>176.56</v>
      </c>
      <c r="AH28" s="5">
        <v>11</v>
      </c>
    </row>
    <row r="29" spans="1:34" s="3" customFormat="1" ht="12.75">
      <c r="A29" s="17" t="s">
        <v>75</v>
      </c>
      <c r="B29" s="17" t="s">
        <v>76</v>
      </c>
      <c r="C29" s="17" t="s">
        <v>91</v>
      </c>
      <c r="D29" s="5" t="s">
        <v>29</v>
      </c>
      <c r="E29" s="5">
        <v>80</v>
      </c>
      <c r="F29" s="8">
        <v>46.46</v>
      </c>
      <c r="G29" s="8">
        <v>43.77</v>
      </c>
      <c r="H29" s="8">
        <f t="shared" si="6"/>
        <v>90.23</v>
      </c>
      <c r="I29" s="5">
        <v>96</v>
      </c>
      <c r="J29" s="5">
        <v>90</v>
      </c>
      <c r="K29" s="8">
        <v>62.74</v>
      </c>
      <c r="L29" s="11">
        <f t="shared" si="7"/>
        <v>94.11</v>
      </c>
      <c r="M29" s="8">
        <v>54.35</v>
      </c>
      <c r="N29" s="8">
        <v>49.92</v>
      </c>
      <c r="O29" s="31">
        <f t="shared" si="8"/>
        <v>104.27000000000001</v>
      </c>
      <c r="P29" s="8">
        <v>102.87</v>
      </c>
      <c r="Q29" s="11">
        <f t="shared" si="9"/>
        <v>154.305</v>
      </c>
      <c r="R29" s="28">
        <v>85</v>
      </c>
      <c r="S29" s="31">
        <v>90.83</v>
      </c>
      <c r="T29" s="11">
        <f>SUM(S29*1.5)</f>
        <v>136.245</v>
      </c>
      <c r="U29" s="6"/>
      <c r="V29" s="17" t="str">
        <f t="shared" si="5"/>
        <v>Weigel</v>
      </c>
      <c r="W29" s="17" t="str">
        <f t="shared" si="10"/>
        <v>Thomas</v>
      </c>
      <c r="X29" s="17" t="str">
        <f t="shared" si="11"/>
        <v>SC Borussia Friedr.</v>
      </c>
      <c r="Y29" s="5" t="s">
        <v>29</v>
      </c>
      <c r="Z29" s="11">
        <f t="shared" si="12"/>
        <v>280.11</v>
      </c>
      <c r="AA29" s="21">
        <f t="shared" si="13"/>
        <v>450.34000000000003</v>
      </c>
      <c r="AB29" s="24">
        <v>17</v>
      </c>
      <c r="AC29" s="21">
        <f t="shared" si="14"/>
        <v>708.915</v>
      </c>
      <c r="AD29" s="24">
        <v>16</v>
      </c>
      <c r="AE29" s="21">
        <f>SUM(AC29+R29+T29)</f>
        <v>930.16</v>
      </c>
      <c r="AF29" s="24">
        <v>9</v>
      </c>
      <c r="AG29" s="21">
        <f>SUM(R29+T29)</f>
        <v>221.245</v>
      </c>
      <c r="AH29" s="5">
        <v>7</v>
      </c>
    </row>
    <row r="30" spans="1:34" s="3" customFormat="1" ht="12.75">
      <c r="A30" s="17" t="s">
        <v>78</v>
      </c>
      <c r="B30" s="17" t="s">
        <v>79</v>
      </c>
      <c r="C30" s="17" t="s">
        <v>90</v>
      </c>
      <c r="D30" s="5" t="s">
        <v>29</v>
      </c>
      <c r="E30" s="5">
        <v>85</v>
      </c>
      <c r="F30" s="8">
        <v>40.52</v>
      </c>
      <c r="G30" s="8">
        <v>40.31</v>
      </c>
      <c r="H30" s="8">
        <f t="shared" si="6"/>
        <v>80.83000000000001</v>
      </c>
      <c r="I30" s="5">
        <v>90</v>
      </c>
      <c r="J30" s="5">
        <v>85</v>
      </c>
      <c r="K30" s="8">
        <v>63.92</v>
      </c>
      <c r="L30" s="11">
        <f t="shared" si="7"/>
        <v>95.88</v>
      </c>
      <c r="M30" s="8">
        <v>38.75</v>
      </c>
      <c r="N30" s="8">
        <v>37.33</v>
      </c>
      <c r="O30" s="31">
        <f t="shared" si="8"/>
        <v>76.08</v>
      </c>
      <c r="P30" s="8">
        <v>89.21</v>
      </c>
      <c r="Q30" s="11">
        <f t="shared" si="9"/>
        <v>133.815</v>
      </c>
      <c r="R30" s="28"/>
      <c r="S30" s="31"/>
      <c r="T30" s="11"/>
      <c r="U30" s="6"/>
      <c r="V30" s="17" t="str">
        <f t="shared" si="5"/>
        <v>Tieseler</v>
      </c>
      <c r="W30" s="17" t="str">
        <f t="shared" si="10"/>
        <v>Daniel</v>
      </c>
      <c r="X30" s="17" t="str">
        <f t="shared" si="11"/>
        <v>Castingclub Peitz</v>
      </c>
      <c r="Y30" s="5" t="s">
        <v>29</v>
      </c>
      <c r="Z30" s="11">
        <f t="shared" si="12"/>
        <v>270.88</v>
      </c>
      <c r="AA30" s="21">
        <f t="shared" si="13"/>
        <v>436.71000000000004</v>
      </c>
      <c r="AB30" s="24">
        <v>18</v>
      </c>
      <c r="AC30" s="21">
        <f t="shared" si="14"/>
        <v>646.605</v>
      </c>
      <c r="AD30" s="24">
        <v>17</v>
      </c>
      <c r="AE30" s="21"/>
      <c r="AF30" s="24"/>
      <c r="AG30" s="21"/>
      <c r="AH30" s="5"/>
    </row>
    <row r="31" spans="1:34" s="3" customFormat="1" ht="12.75">
      <c r="A31" s="17" t="s">
        <v>74</v>
      </c>
      <c r="B31" s="17" t="s">
        <v>22</v>
      </c>
      <c r="C31" s="17" t="s">
        <v>73</v>
      </c>
      <c r="D31" s="5" t="s">
        <v>29</v>
      </c>
      <c r="E31" s="5">
        <v>90</v>
      </c>
      <c r="F31" s="8">
        <v>50.83</v>
      </c>
      <c r="G31" s="8">
        <v>46.96</v>
      </c>
      <c r="H31" s="8">
        <f t="shared" si="6"/>
        <v>97.78999999999999</v>
      </c>
      <c r="I31" s="5">
        <v>96</v>
      </c>
      <c r="J31" s="5">
        <v>80</v>
      </c>
      <c r="K31" s="8">
        <v>0</v>
      </c>
      <c r="L31" s="11">
        <f t="shared" si="7"/>
        <v>0</v>
      </c>
      <c r="M31" s="8">
        <v>59.02</v>
      </c>
      <c r="N31" s="8">
        <v>58.36</v>
      </c>
      <c r="O31" s="31">
        <f t="shared" si="8"/>
        <v>117.38</v>
      </c>
      <c r="P31" s="8">
        <v>94.42</v>
      </c>
      <c r="Q31" s="11">
        <f t="shared" si="9"/>
        <v>141.63</v>
      </c>
      <c r="R31" s="28">
        <v>55</v>
      </c>
      <c r="S31" s="31">
        <v>0</v>
      </c>
      <c r="T31" s="11">
        <f>SUM(S31*1.5)</f>
        <v>0</v>
      </c>
      <c r="U31" s="6"/>
      <c r="V31" s="17" t="str">
        <f t="shared" si="5"/>
        <v>Schäfer</v>
      </c>
      <c r="W31" s="17" t="str">
        <f t="shared" si="10"/>
        <v>Horst</v>
      </c>
      <c r="X31" s="17" t="str">
        <f t="shared" si="11"/>
        <v>VdS I.-O 1958 e.V.</v>
      </c>
      <c r="Y31" s="5" t="s">
        <v>29</v>
      </c>
      <c r="Z31" s="11">
        <f t="shared" si="12"/>
        <v>176</v>
      </c>
      <c r="AA31" s="21">
        <f t="shared" si="13"/>
        <v>363.78999999999996</v>
      </c>
      <c r="AB31" s="24">
        <v>20</v>
      </c>
      <c r="AC31" s="21">
        <f t="shared" si="14"/>
        <v>622.8</v>
      </c>
      <c r="AD31" s="24">
        <v>18</v>
      </c>
      <c r="AE31" s="21">
        <f>SUM(AC31+R31+T31)</f>
        <v>677.8</v>
      </c>
      <c r="AF31" s="24">
        <v>14</v>
      </c>
      <c r="AG31" s="21">
        <f>SUM(R31+T31)</f>
        <v>55</v>
      </c>
      <c r="AH31" s="5">
        <v>14</v>
      </c>
    </row>
    <row r="32" spans="1:34" s="3" customFormat="1" ht="12.75">
      <c r="A32" s="17" t="s">
        <v>83</v>
      </c>
      <c r="B32" s="17" t="s">
        <v>84</v>
      </c>
      <c r="C32" s="17" t="s">
        <v>93</v>
      </c>
      <c r="D32" s="5" t="s">
        <v>29</v>
      </c>
      <c r="E32" s="5">
        <v>60</v>
      </c>
      <c r="F32" s="8">
        <v>35.99</v>
      </c>
      <c r="G32" s="8">
        <v>30.38</v>
      </c>
      <c r="H32" s="8">
        <f t="shared" si="6"/>
        <v>66.37</v>
      </c>
      <c r="I32" s="5">
        <v>90</v>
      </c>
      <c r="J32" s="5">
        <v>80</v>
      </c>
      <c r="K32" s="8">
        <v>58.48</v>
      </c>
      <c r="L32" s="11">
        <f t="shared" si="7"/>
        <v>87.72</v>
      </c>
      <c r="M32" s="8">
        <v>47.54</v>
      </c>
      <c r="N32" s="8">
        <v>47.47</v>
      </c>
      <c r="O32" s="31">
        <f t="shared" si="8"/>
        <v>95.00999999999999</v>
      </c>
      <c r="P32" s="8">
        <v>90.94</v>
      </c>
      <c r="Q32" s="11">
        <f t="shared" si="9"/>
        <v>136.41</v>
      </c>
      <c r="R32" s="28"/>
      <c r="S32" s="31"/>
      <c r="T32" s="11"/>
      <c r="U32" s="6"/>
      <c r="V32" s="17" t="str">
        <f t="shared" si="5"/>
        <v>Schmidt</v>
      </c>
      <c r="W32" s="17" t="str">
        <f t="shared" si="10"/>
        <v>Marco</v>
      </c>
      <c r="X32" s="17" t="str">
        <f t="shared" si="11"/>
        <v>SAV Chasalla Kassel</v>
      </c>
      <c r="Y32" s="5" t="s">
        <v>29</v>
      </c>
      <c r="Z32" s="11">
        <f t="shared" si="12"/>
        <v>257.72</v>
      </c>
      <c r="AA32" s="21">
        <f t="shared" si="13"/>
        <v>384.09000000000003</v>
      </c>
      <c r="AB32" s="24">
        <v>19</v>
      </c>
      <c r="AC32" s="21">
        <f t="shared" si="14"/>
        <v>615.51</v>
      </c>
      <c r="AD32" s="24">
        <v>19</v>
      </c>
      <c r="AE32" s="21"/>
      <c r="AF32" s="24"/>
      <c r="AG32" s="21"/>
      <c r="AH32" s="5"/>
    </row>
    <row r="33" spans="1:34" s="3" customFormat="1" ht="12.75">
      <c r="A33" s="17" t="s">
        <v>62</v>
      </c>
      <c r="B33" s="17" t="s">
        <v>27</v>
      </c>
      <c r="C33" s="17" t="s">
        <v>63</v>
      </c>
      <c r="D33" s="5" t="s">
        <v>29</v>
      </c>
      <c r="E33" s="5">
        <v>75</v>
      </c>
      <c r="F33" s="8">
        <v>50.6</v>
      </c>
      <c r="G33" s="8">
        <v>47.91</v>
      </c>
      <c r="H33" s="8">
        <f t="shared" si="6"/>
        <v>98.50999999999999</v>
      </c>
      <c r="I33" s="5">
        <v>98</v>
      </c>
      <c r="J33" s="5">
        <v>95</v>
      </c>
      <c r="K33" s="8">
        <v>71.41</v>
      </c>
      <c r="L33" s="11">
        <f t="shared" si="7"/>
        <v>107.115</v>
      </c>
      <c r="M33" s="8">
        <v>56.57</v>
      </c>
      <c r="N33" s="8">
        <v>56.5</v>
      </c>
      <c r="O33" s="31">
        <f t="shared" si="8"/>
        <v>113.07</v>
      </c>
      <c r="P33" s="8">
        <v>0</v>
      </c>
      <c r="Q33" s="11">
        <f t="shared" si="9"/>
        <v>0</v>
      </c>
      <c r="R33" s="28"/>
      <c r="S33" s="31"/>
      <c r="T33" s="11"/>
      <c r="U33" s="6"/>
      <c r="V33" s="17" t="str">
        <f t="shared" si="5"/>
        <v>Klett</v>
      </c>
      <c r="W33" s="17" t="str">
        <f t="shared" si="10"/>
        <v>Jürgen</v>
      </c>
      <c r="X33" s="17" t="str">
        <f t="shared" si="11"/>
        <v>Dillingen</v>
      </c>
      <c r="Y33" s="5" t="s">
        <v>29</v>
      </c>
      <c r="Z33" s="11">
        <f t="shared" si="12"/>
        <v>300.115</v>
      </c>
      <c r="AA33" s="21">
        <f t="shared" si="13"/>
        <v>473.625</v>
      </c>
      <c r="AB33" s="24">
        <v>13</v>
      </c>
      <c r="AC33" s="21">
        <f t="shared" si="14"/>
        <v>586.6949999999999</v>
      </c>
      <c r="AD33" s="24">
        <v>20</v>
      </c>
      <c r="AE33" s="21"/>
      <c r="AF33" s="24"/>
      <c r="AG33" s="21"/>
      <c r="AH33" s="5"/>
    </row>
    <row r="34" spans="1:34" s="3" customFormat="1" ht="12.75">
      <c r="A34" s="17" t="s">
        <v>81</v>
      </c>
      <c r="B34" s="17" t="s">
        <v>82</v>
      </c>
      <c r="C34" s="17" t="s">
        <v>45</v>
      </c>
      <c r="D34" s="5" t="s">
        <v>29</v>
      </c>
      <c r="E34" s="5">
        <v>60</v>
      </c>
      <c r="F34" s="8">
        <v>47.91</v>
      </c>
      <c r="G34" s="8">
        <v>46.76</v>
      </c>
      <c r="H34" s="8">
        <f t="shared" si="6"/>
        <v>94.66999999999999</v>
      </c>
      <c r="I34" s="5">
        <v>92</v>
      </c>
      <c r="J34" s="5">
        <v>90</v>
      </c>
      <c r="K34" s="8">
        <v>0</v>
      </c>
      <c r="L34" s="11">
        <f t="shared" si="7"/>
        <v>0</v>
      </c>
      <c r="M34" s="8">
        <v>57.95</v>
      </c>
      <c r="N34" s="8">
        <v>47.96</v>
      </c>
      <c r="O34" s="31">
        <f t="shared" si="8"/>
        <v>105.91</v>
      </c>
      <c r="P34" s="8">
        <v>93.5</v>
      </c>
      <c r="Q34" s="11">
        <f t="shared" si="9"/>
        <v>140.25</v>
      </c>
      <c r="R34" s="28"/>
      <c r="S34" s="31"/>
      <c r="T34" s="11"/>
      <c r="U34" s="6"/>
      <c r="V34" s="17" t="str">
        <f t="shared" si="5"/>
        <v>Gödicke </v>
      </c>
      <c r="W34" s="17" t="str">
        <f t="shared" si="10"/>
        <v>Torsten</v>
      </c>
      <c r="X34" s="17" t="str">
        <f t="shared" si="11"/>
        <v>SFC Neptun Luckenau</v>
      </c>
      <c r="Y34" s="5" t="s">
        <v>29</v>
      </c>
      <c r="Z34" s="11">
        <f t="shared" si="12"/>
        <v>182</v>
      </c>
      <c r="AA34" s="21">
        <f t="shared" si="13"/>
        <v>336.66999999999996</v>
      </c>
      <c r="AB34" s="24">
        <v>21</v>
      </c>
      <c r="AC34" s="21">
        <f t="shared" si="14"/>
        <v>582.8299999999999</v>
      </c>
      <c r="AD34" s="24">
        <v>21</v>
      </c>
      <c r="AE34" s="21"/>
      <c r="AF34" s="24"/>
      <c r="AG34" s="21"/>
      <c r="AH34" s="5"/>
    </row>
  </sheetData>
  <sheetProtection/>
  <printOptions/>
  <pageMargins left="0.3937007874015748" right="0.3937007874015748" top="0.5905511811023623" bottom="0.984251968503937" header="0.5118110236220472" footer="0.5118110236220472"/>
  <pageSetup fitToHeight="0" fitToWidth="0" horizontalDpi="300" verticalDpi="300" orientation="landscape" paperSize="9" scale="85" r:id="rId1"/>
  <headerFooter alignWithMargins="0">
    <oddHeader>&amp;C&amp;"Arial,Fett"&amp;12 &amp;U4. Quali in Ingelheim am 28.06.2008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Hunsinger Josef</dc:creator>
  <cp:keywords/>
  <dc:description/>
  <cp:lastModifiedBy>Krimi</cp:lastModifiedBy>
  <cp:lastPrinted>2008-06-28T15:11:13Z</cp:lastPrinted>
  <dcterms:created xsi:type="dcterms:W3CDTF">2002-04-29T08:18:08Z</dcterms:created>
  <dcterms:modified xsi:type="dcterms:W3CDTF">2008-06-29T15:37:39Z</dcterms:modified>
  <cp:category/>
  <cp:version/>
  <cp:contentType/>
  <cp:contentStatus/>
</cp:coreProperties>
</file>