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Jugend" sheetId="1" r:id="rId1"/>
    <sheet name="Damen" sheetId="2" r:id="rId2"/>
    <sheet name="Herren" sheetId="3" r:id="rId3"/>
  </sheets>
  <definedNames/>
  <calcPr fullCalcOnLoad="1"/>
</workbook>
</file>

<file path=xl/sharedStrings.xml><?xml version="1.0" encoding="utf-8"?>
<sst xmlns="http://schemas.openxmlformats.org/spreadsheetml/2006/main" count="543" uniqueCount="189">
  <si>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</si>
  <si>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</si>
  <si>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</si>
  <si>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</si>
  <si>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</si>
  <si>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</si>
  <si>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</si>
  <si>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</si>
  <si>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</si>
  <si>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</si>
  <si>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</si>
  <si>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</si>
  <si>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</si>
  <si>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</si>
  <si>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</si>
  <si>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</si>
  <si>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</si>
  <si>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</si>
  <si>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</si>
  <si>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</si>
  <si>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</si>
  <si>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</si>
  <si>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</si>
  <si>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</si>
  <si>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</si>
  <si>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</si>
  <si>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</si>
  <si>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Fischer</t>
  </si>
  <si>
    <t>Daniel</t>
  </si>
  <si>
    <t>LV Berlin-Brandenburg</t>
  </si>
  <si>
    <t>Sexton</t>
  </si>
  <si>
    <t>Michael</t>
  </si>
  <si>
    <t>VdS 1958 Idar-Oberstein</t>
  </si>
  <si>
    <t>Raddatz</t>
  </si>
  <si>
    <t>Marvin</t>
  </si>
  <si>
    <t>AK Iffezheim</t>
  </si>
  <si>
    <t>Lang</t>
  </si>
  <si>
    <t>Benjamin</t>
  </si>
  <si>
    <t>Hammerstein</t>
  </si>
  <si>
    <t>Schönberg</t>
  </si>
  <si>
    <t>Dirk</t>
  </si>
  <si>
    <t>TG Westewitz</t>
  </si>
  <si>
    <t>Klimpke</t>
  </si>
  <si>
    <t>Max</t>
  </si>
  <si>
    <t>SFC Neptun Luckenau</t>
  </si>
  <si>
    <t>Brückner</t>
  </si>
  <si>
    <t>David</t>
  </si>
  <si>
    <t>SC Borussia 1920 Berlin</t>
  </si>
  <si>
    <t>Leuthäuser</t>
  </si>
  <si>
    <t>Dennis</t>
  </si>
  <si>
    <t>Krieger</t>
  </si>
  <si>
    <t>Malte</t>
  </si>
  <si>
    <t>MTV Schwabstedt</t>
  </si>
  <si>
    <t>Bach</t>
  </si>
  <si>
    <t>Christian</t>
  </si>
  <si>
    <t>Lattke</t>
  </si>
  <si>
    <t>Jonas</t>
  </si>
  <si>
    <t>Hildebrand</t>
  </si>
  <si>
    <t>Greese</t>
  </si>
  <si>
    <t>Patrick</t>
  </si>
  <si>
    <t>ASV Rothenklempenow</t>
  </si>
  <si>
    <t>Anthöfer</t>
  </si>
  <si>
    <t>Markus</t>
  </si>
  <si>
    <t>Ehrke</t>
  </si>
  <si>
    <t>Kathleen</t>
  </si>
  <si>
    <t>Nitschke</t>
  </si>
  <si>
    <t>Julia</t>
  </si>
  <si>
    <t>Grimm</t>
  </si>
  <si>
    <t>Stephanie</t>
  </si>
  <si>
    <t>Eggert</t>
  </si>
  <si>
    <t>Isabell</t>
  </si>
  <si>
    <t>Castingclub Peitz</t>
  </si>
  <si>
    <t xml:space="preserve">Lang </t>
  </si>
  <si>
    <t>Sandra</t>
  </si>
  <si>
    <t>Heyner</t>
  </si>
  <si>
    <t>Bianca</t>
  </si>
  <si>
    <t>Maisel</t>
  </si>
  <si>
    <t>Jana</t>
  </si>
  <si>
    <t>Ernst</t>
  </si>
  <si>
    <t>Kathrin</t>
  </si>
  <si>
    <t>Dürrwald</t>
  </si>
  <si>
    <t>Sabrina</t>
  </si>
  <si>
    <t>Gerlach</t>
  </si>
  <si>
    <t>Jahn</t>
  </si>
  <si>
    <t>Anke</t>
  </si>
  <si>
    <t>Schwabe</t>
  </si>
  <si>
    <t>Christin</t>
  </si>
  <si>
    <t>Stange</t>
  </si>
  <si>
    <t>Saskia</t>
  </si>
  <si>
    <t>VdSA Kellinghusen</t>
  </si>
  <si>
    <t>Stein</t>
  </si>
  <si>
    <t>Janet</t>
  </si>
  <si>
    <t>Nicole</t>
  </si>
  <si>
    <t>Schmitt</t>
  </si>
  <si>
    <t>Jasmin</t>
  </si>
  <si>
    <t>Abel</t>
  </si>
  <si>
    <t>SAV Süd Tempelhof</t>
  </si>
  <si>
    <t>Horx</t>
  </si>
  <si>
    <t>Nadine</t>
  </si>
  <si>
    <t>Balles</t>
  </si>
  <si>
    <t>Otmar</t>
  </si>
  <si>
    <t>AC Karden</t>
  </si>
  <si>
    <t>Brösch</t>
  </si>
  <si>
    <t>Bruder</t>
  </si>
  <si>
    <t>Klaus-Jürgen</t>
  </si>
  <si>
    <t>SC Borussia 1920 Friedr.</t>
  </si>
  <si>
    <t>Dimmerling</t>
  </si>
  <si>
    <t>Gerhard</t>
  </si>
  <si>
    <t>ASV Bingen</t>
  </si>
  <si>
    <t>Andre</t>
  </si>
  <si>
    <t>Ebeling</t>
  </si>
  <si>
    <t>Olaf</t>
  </si>
  <si>
    <t>BVO Emden</t>
  </si>
  <si>
    <t>Harter</t>
  </si>
  <si>
    <t>Bayer Leverkusen</t>
  </si>
  <si>
    <t>Hasenhütl</t>
  </si>
  <si>
    <t>ASG Ford Köln</t>
  </si>
  <si>
    <t>Hunsinger</t>
  </si>
  <si>
    <t>Josef</t>
  </si>
  <si>
    <t>VdS1958 Idar - Oberstein</t>
  </si>
  <si>
    <t>Kamrath</t>
  </si>
  <si>
    <t>Norman</t>
  </si>
  <si>
    <t>Kittlitz</t>
  </si>
  <si>
    <t>Carsten von</t>
  </si>
  <si>
    <t>Klett</t>
  </si>
  <si>
    <t>Jürgen</t>
  </si>
  <si>
    <t>Dillingen</t>
  </si>
  <si>
    <t>Madauß</t>
  </si>
  <si>
    <t>Felix</t>
  </si>
  <si>
    <t>Maire-Hensge</t>
  </si>
  <si>
    <t>Heinz</t>
  </si>
  <si>
    <t>Nagel</t>
  </si>
  <si>
    <t>Jens</t>
  </si>
  <si>
    <t>Neumann</t>
  </si>
  <si>
    <t>Jan</t>
  </si>
  <si>
    <t>Schäfer</t>
  </si>
  <si>
    <t>Horst</t>
  </si>
  <si>
    <t>Peter</t>
  </si>
  <si>
    <t>Schönburg</t>
  </si>
  <si>
    <t>Ralf</t>
  </si>
  <si>
    <t>Tieseler</t>
  </si>
  <si>
    <t>Töllner</t>
  </si>
  <si>
    <t>Visser</t>
  </si>
  <si>
    <t>Wiebold</t>
  </si>
  <si>
    <t>Wagner</t>
  </si>
  <si>
    <t>Frank</t>
  </si>
  <si>
    <t>Weigel</t>
  </si>
  <si>
    <t>Thomas</t>
  </si>
  <si>
    <t>Petzold</t>
  </si>
  <si>
    <t>1.</t>
  </si>
  <si>
    <t>2.</t>
  </si>
  <si>
    <t>3.</t>
  </si>
  <si>
    <t>LD</t>
  </si>
  <si>
    <t>Pl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</si>
  <si>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</si>
  <si>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</si>
  <si>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</si>
  <si>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</si>
  <si>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</si>
  <si>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</si>
  <si>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</si>
  <si>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</si>
  <si>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</si>
  <si>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</si>
  <si>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</si>
  <si>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</si>
  <si>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</si>
  <si>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</si>
  <si>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</si>
  <si>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</si>
  <si>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</si>
  <si>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</si>
  <si>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</si>
  <si>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</si>
  <si>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</si>
  <si>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</si>
  <si>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</si>
  <si>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</si>
  <si>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LM</t>
  </si>
  <si>
    <t>AJM</t>
  </si>
  <si>
    <t>28.</t>
  </si>
  <si>
    <t>29.</t>
  </si>
  <si>
    <t xml:space="preserve">Ergebnisliste 1.WM- Qualifikation Bad Kreuznach vom 01. - 03. Mai 2009 </t>
  </si>
  <si>
    <t>Herren</t>
  </si>
  <si>
    <t>Damen</t>
  </si>
  <si>
    <t>BJM</t>
  </si>
  <si>
    <t>CJM</t>
  </si>
  <si>
    <t>Meike</t>
  </si>
  <si>
    <t>Jugend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</si>
</sst>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9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shrinkToFit="1"/>
      <protection/>
    </xf>
    <xf numFmtId="176" fontId="8" fillId="0" borderId="11" xfId="0" applyNumberFormat="1" applyFont="1" applyFill="1" applyBorder="1" applyAlignment="1" applyProtection="1">
      <alignment shrinkToFit="1"/>
      <protection/>
    </xf>
    <xf numFmtId="176" fontId="58" fillId="0" borderId="10" xfId="0" applyNumberFormat="1" applyFont="1" applyFill="1" applyBorder="1" applyAlignment="1" applyProtection="1">
      <alignment horizontal="center" shrinkToFit="1"/>
      <protection/>
    </xf>
    <xf numFmtId="0" fontId="59" fillId="0" borderId="10" xfId="0" applyNumberFormat="1" applyFont="1" applyFill="1" applyBorder="1" applyAlignment="1" applyProtection="1">
      <alignment horizontal="center"/>
      <protection/>
    </xf>
    <xf numFmtId="176" fontId="59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20" fontId="13" fillId="0" borderId="10" xfId="0" applyNumberFormat="1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8" fillId="0" borderId="12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9</xdr:row>
      <xdr:rowOff>114300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314325" y="1676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314325</xdr:colOff>
      <xdr:row>25</xdr:row>
      <xdr:rowOff>114300</xdr:rowOff>
    </xdr:from>
    <xdr:ext cx="76200" cy="180975"/>
    <xdr:sp>
      <xdr:nvSpPr>
        <xdr:cNvPr id="2" name="Text Box 1"/>
        <xdr:cNvSpPr txBox="1">
          <a:spLocks noChangeArrowheads="1"/>
        </xdr:cNvSpPr>
      </xdr:nvSpPr>
      <xdr:spPr>
        <a:xfrm>
          <a:off x="3143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16</xdr:row>
      <xdr:rowOff>123825</xdr:rowOff>
    </xdr:from>
    <xdr:ext cx="76200" cy="114300"/>
    <xdr:sp>
      <xdr:nvSpPr>
        <xdr:cNvPr id="1" name="Text Box 2"/>
        <xdr:cNvSpPr txBox="1">
          <a:spLocks noChangeArrowheads="1"/>
        </xdr:cNvSpPr>
      </xdr:nvSpPr>
      <xdr:spPr>
        <a:xfrm>
          <a:off x="314325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314325</xdr:colOff>
      <xdr:row>16</xdr:row>
      <xdr:rowOff>123825</xdr:rowOff>
    </xdr:from>
    <xdr:ext cx="76200" cy="114300"/>
    <xdr:sp>
      <xdr:nvSpPr>
        <xdr:cNvPr id="2" name="Text Box 2"/>
        <xdr:cNvSpPr txBox="1">
          <a:spLocks noChangeArrowheads="1"/>
        </xdr:cNvSpPr>
      </xdr:nvSpPr>
      <xdr:spPr>
        <a:xfrm>
          <a:off x="314325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16</xdr:row>
      <xdr:rowOff>123825</xdr:rowOff>
    </xdr:from>
    <xdr:ext cx="76200" cy="123825"/>
    <xdr:sp>
      <xdr:nvSpPr>
        <xdr:cNvPr id="1" name="Text Box 2"/>
        <xdr:cNvSpPr txBox="1">
          <a:spLocks noChangeArrowheads="1"/>
        </xdr:cNvSpPr>
      </xdr:nvSpPr>
      <xdr:spPr>
        <a:xfrm>
          <a:off x="314325" y="2914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tabSelected="1" zoomScalePageLayoutView="0" workbookViewId="0" topLeftCell="C3">
      <selection activeCell="V26" sqref="V26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14.28125" style="25" customWidth="1"/>
    <col min="4" max="4" width="4.57421875" style="6" customWidth="1"/>
    <col min="5" max="5" width="6.8515625" style="1" customWidth="1"/>
    <col min="6" max="6" width="4.140625" style="71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3.421875" style="6" customWidth="1"/>
    <col min="20" max="20" width="8.57421875" style="5" customWidth="1"/>
    <col min="21" max="21" width="3.8515625" style="82" customWidth="1"/>
    <col min="22" max="16384" width="10.00390625" style="5" customWidth="1"/>
  </cols>
  <sheetData>
    <row r="1" spans="1:21" s="13" customFormat="1" ht="15.75" customHeight="1">
      <c r="A1" s="93" t="s">
        <v>182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"/>
      <c r="P1" s="11" t="s">
        <v>188</v>
      </c>
      <c r="Q1" s="14"/>
      <c r="R1" s="12" t="s">
        <v>20</v>
      </c>
      <c r="S1" s="52"/>
      <c r="U1" s="72"/>
    </row>
    <row r="2" spans="1:21" s="13" customFormat="1" ht="12.75">
      <c r="A2" s="23"/>
      <c r="B2" s="23"/>
      <c r="C2" s="23"/>
      <c r="D2" s="14"/>
      <c r="E2" s="15"/>
      <c r="F2" s="70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72"/>
    </row>
    <row r="3" spans="1:133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9" t="s">
        <v>4</v>
      </c>
      <c r="F3" s="90"/>
      <c r="G3" s="86" t="s">
        <v>5</v>
      </c>
      <c r="H3" s="91"/>
      <c r="I3" s="91"/>
      <c r="J3" s="90"/>
      <c r="K3" s="89" t="s">
        <v>15</v>
      </c>
      <c r="L3" s="90"/>
      <c r="M3" s="89" t="s">
        <v>25</v>
      </c>
      <c r="N3" s="92"/>
      <c r="O3" s="86" t="s">
        <v>24</v>
      </c>
      <c r="P3" s="87"/>
      <c r="Q3" s="88"/>
      <c r="R3" s="84" t="s">
        <v>6</v>
      </c>
      <c r="S3" s="85"/>
      <c r="T3" s="94" t="s">
        <v>7</v>
      </c>
      <c r="U3" s="95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</row>
    <row r="4" spans="4:133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3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6" t="s">
        <v>23</v>
      </c>
      <c r="R4" s="28"/>
      <c r="S4" s="46" t="s">
        <v>23</v>
      </c>
      <c r="U4" s="81" t="s">
        <v>23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</row>
    <row r="5" spans="1:133" s="8" customFormat="1" ht="13.5" customHeight="1">
      <c r="A5" s="64"/>
      <c r="B5" s="50" t="s">
        <v>20</v>
      </c>
      <c r="C5" s="50" t="s">
        <v>20</v>
      </c>
      <c r="D5" s="49" t="s">
        <v>20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</row>
    <row r="6" spans="1:133" s="8" customFormat="1" ht="13.5" customHeight="1">
      <c r="A6" s="73" t="s">
        <v>57</v>
      </c>
      <c r="B6" s="73" t="s">
        <v>54</v>
      </c>
      <c r="C6" s="74" t="s">
        <v>44</v>
      </c>
      <c r="D6" s="68" t="s">
        <v>185</v>
      </c>
      <c r="E6" s="18">
        <v>70</v>
      </c>
      <c r="F6" s="37"/>
      <c r="G6" s="19">
        <v>55.53</v>
      </c>
      <c r="H6" s="20">
        <v>52.13</v>
      </c>
      <c r="I6" s="19">
        <f aca="true" t="shared" si="0" ref="I6:I19">SUM(G6,H6)</f>
        <v>107.66</v>
      </c>
      <c r="J6" s="47"/>
      <c r="K6" s="21">
        <v>90</v>
      </c>
      <c r="L6" s="37"/>
      <c r="M6" s="21">
        <v>95</v>
      </c>
      <c r="N6" s="37"/>
      <c r="O6" s="19">
        <v>66.93</v>
      </c>
      <c r="P6" s="22">
        <f aca="true" t="shared" si="1" ref="P6:P19">O6*1.5</f>
        <v>100.39500000000001</v>
      </c>
      <c r="Q6" s="47"/>
      <c r="R6" s="22">
        <f aca="true" t="shared" si="2" ref="R6:R19">K6+M6+P6</f>
        <v>285.395</v>
      </c>
      <c r="S6" s="47"/>
      <c r="T6" s="22">
        <f aca="true" t="shared" si="3" ref="T6:T19">SUM(E6,I6,K6,M6,P6)</f>
        <v>463.05499999999995</v>
      </c>
      <c r="U6" s="51" t="s">
        <v>149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</row>
    <row r="7" spans="1:133" s="8" customFormat="1" ht="13.5" customHeight="1">
      <c r="A7" s="73" t="s">
        <v>50</v>
      </c>
      <c r="B7" s="73" t="s">
        <v>51</v>
      </c>
      <c r="C7" s="74" t="s">
        <v>52</v>
      </c>
      <c r="D7" s="68" t="s">
        <v>179</v>
      </c>
      <c r="E7" s="18">
        <v>65</v>
      </c>
      <c r="F7" s="37"/>
      <c r="G7" s="19">
        <v>57.1</v>
      </c>
      <c r="H7" s="20">
        <v>52.89</v>
      </c>
      <c r="I7" s="19">
        <f t="shared" si="0"/>
        <v>109.99000000000001</v>
      </c>
      <c r="J7" s="47"/>
      <c r="K7" s="21">
        <v>96</v>
      </c>
      <c r="L7" s="37"/>
      <c r="M7" s="21">
        <v>80</v>
      </c>
      <c r="N7" s="37"/>
      <c r="O7" s="19">
        <v>64.28</v>
      </c>
      <c r="P7" s="22">
        <f t="shared" si="1"/>
        <v>96.42</v>
      </c>
      <c r="Q7" s="47"/>
      <c r="R7" s="22">
        <f t="shared" si="2"/>
        <v>272.42</v>
      </c>
      <c r="S7" s="47"/>
      <c r="T7" s="22">
        <f t="shared" si="3"/>
        <v>447.41</v>
      </c>
      <c r="U7" s="51" t="s">
        <v>150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</row>
    <row r="8" spans="1:133" s="8" customFormat="1" ht="13.5" customHeight="1">
      <c r="A8" s="73" t="s">
        <v>27</v>
      </c>
      <c r="B8" s="73" t="s">
        <v>28</v>
      </c>
      <c r="C8" s="74" t="s">
        <v>29</v>
      </c>
      <c r="D8" s="68" t="s">
        <v>185</v>
      </c>
      <c r="E8" s="18">
        <v>80</v>
      </c>
      <c r="F8" s="37"/>
      <c r="G8" s="19">
        <v>45.83</v>
      </c>
      <c r="H8" s="20">
        <v>45.22</v>
      </c>
      <c r="I8" s="19">
        <f t="shared" si="0"/>
        <v>91.05</v>
      </c>
      <c r="J8" s="47"/>
      <c r="K8" s="21">
        <v>86</v>
      </c>
      <c r="L8" s="37"/>
      <c r="M8" s="21">
        <v>85</v>
      </c>
      <c r="N8" s="37"/>
      <c r="O8" s="19">
        <v>68.72</v>
      </c>
      <c r="P8" s="22">
        <f t="shared" si="1"/>
        <v>103.08</v>
      </c>
      <c r="Q8" s="47"/>
      <c r="R8" s="22">
        <f t="shared" si="2"/>
        <v>274.08</v>
      </c>
      <c r="S8" s="47"/>
      <c r="T8" s="22">
        <f t="shared" si="3"/>
        <v>445.13</v>
      </c>
      <c r="U8" s="51" t="s">
        <v>151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</row>
    <row r="9" spans="1:133" s="8" customFormat="1" ht="13.5" customHeight="1">
      <c r="A9" s="73" t="s">
        <v>39</v>
      </c>
      <c r="B9" s="73" t="s">
        <v>40</v>
      </c>
      <c r="C9" s="74" t="s">
        <v>41</v>
      </c>
      <c r="D9" s="68" t="s">
        <v>179</v>
      </c>
      <c r="E9" s="18">
        <v>60</v>
      </c>
      <c r="F9" s="37"/>
      <c r="G9" s="19">
        <v>47.11</v>
      </c>
      <c r="H9" s="20">
        <v>44.29</v>
      </c>
      <c r="I9" s="19">
        <f t="shared" si="0"/>
        <v>91.4</v>
      </c>
      <c r="J9" s="47"/>
      <c r="K9" s="8">
        <v>86</v>
      </c>
      <c r="L9" s="47"/>
      <c r="M9" s="21">
        <v>95</v>
      </c>
      <c r="N9" s="37"/>
      <c r="O9" s="19">
        <v>61.16</v>
      </c>
      <c r="P9" s="22">
        <f t="shared" si="1"/>
        <v>91.74</v>
      </c>
      <c r="Q9" s="47"/>
      <c r="R9" s="22">
        <f t="shared" si="2"/>
        <v>272.74</v>
      </c>
      <c r="S9" s="51"/>
      <c r="T9" s="22">
        <f t="shared" si="3"/>
        <v>424.14</v>
      </c>
      <c r="U9" s="51" t="s">
        <v>154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</row>
    <row r="10" spans="1:133" s="8" customFormat="1" ht="13.5" customHeight="1">
      <c r="A10" s="73" t="s">
        <v>30</v>
      </c>
      <c r="B10" s="73" t="s">
        <v>31</v>
      </c>
      <c r="C10" s="74" t="s">
        <v>32</v>
      </c>
      <c r="D10" s="68" t="s">
        <v>185</v>
      </c>
      <c r="E10" s="18">
        <v>50</v>
      </c>
      <c r="F10" s="37"/>
      <c r="G10" s="19">
        <v>46.66</v>
      </c>
      <c r="H10" s="20">
        <v>46.04</v>
      </c>
      <c r="I10" s="19">
        <f t="shared" si="0"/>
        <v>92.69999999999999</v>
      </c>
      <c r="J10" s="17"/>
      <c r="K10" s="21">
        <v>82</v>
      </c>
      <c r="L10" s="18"/>
      <c r="M10" s="21">
        <v>65</v>
      </c>
      <c r="N10" s="18"/>
      <c r="O10" s="19">
        <v>59.2</v>
      </c>
      <c r="P10" s="22">
        <f t="shared" si="1"/>
        <v>88.80000000000001</v>
      </c>
      <c r="Q10" s="17"/>
      <c r="R10" s="22">
        <f t="shared" si="2"/>
        <v>235.8</v>
      </c>
      <c r="S10" s="17"/>
      <c r="T10" s="22">
        <f t="shared" si="3"/>
        <v>378.5</v>
      </c>
      <c r="U10" s="51" t="s">
        <v>155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</row>
    <row r="11" spans="1:133" s="8" customFormat="1" ht="13.5" customHeight="1">
      <c r="A11" s="73" t="s">
        <v>58</v>
      </c>
      <c r="B11" s="73" t="s">
        <v>59</v>
      </c>
      <c r="C11" s="74" t="s">
        <v>60</v>
      </c>
      <c r="D11" s="80" t="s">
        <v>179</v>
      </c>
      <c r="E11" s="18">
        <v>50</v>
      </c>
      <c r="F11" s="37"/>
      <c r="G11" s="19">
        <v>46.1</v>
      </c>
      <c r="H11" s="20">
        <v>45.25</v>
      </c>
      <c r="I11" s="19">
        <f t="shared" si="0"/>
        <v>91.35</v>
      </c>
      <c r="J11" s="47"/>
      <c r="K11" s="21">
        <v>88</v>
      </c>
      <c r="L11" s="37"/>
      <c r="M11" s="21">
        <v>70</v>
      </c>
      <c r="N11" s="37"/>
      <c r="O11" s="19">
        <v>52.14</v>
      </c>
      <c r="P11" s="22">
        <f t="shared" si="1"/>
        <v>78.21000000000001</v>
      </c>
      <c r="Q11" s="59"/>
      <c r="R11" s="22">
        <f t="shared" si="2"/>
        <v>236.21</v>
      </c>
      <c r="S11" s="47"/>
      <c r="T11" s="22">
        <f t="shared" si="3"/>
        <v>377.56000000000006</v>
      </c>
      <c r="U11" s="51" t="s">
        <v>156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</row>
    <row r="12" spans="1:133" s="8" customFormat="1" ht="13.5" customHeight="1">
      <c r="A12" s="73" t="s">
        <v>45</v>
      </c>
      <c r="B12" s="73" t="s">
        <v>46</v>
      </c>
      <c r="C12" s="74" t="s">
        <v>47</v>
      </c>
      <c r="D12" s="68" t="s">
        <v>179</v>
      </c>
      <c r="E12" s="18">
        <v>45</v>
      </c>
      <c r="F12" s="37"/>
      <c r="G12" s="19">
        <v>45.59</v>
      </c>
      <c r="H12" s="20">
        <v>44.7</v>
      </c>
      <c r="I12" s="19">
        <f t="shared" si="0"/>
        <v>90.29</v>
      </c>
      <c r="J12" s="17"/>
      <c r="K12" s="21">
        <v>86</v>
      </c>
      <c r="L12" s="18"/>
      <c r="M12" s="21">
        <v>65</v>
      </c>
      <c r="N12" s="18"/>
      <c r="O12" s="19">
        <v>56.39</v>
      </c>
      <c r="P12" s="22">
        <f t="shared" si="1"/>
        <v>84.58500000000001</v>
      </c>
      <c r="Q12" s="17"/>
      <c r="R12" s="22">
        <f t="shared" si="2"/>
        <v>235.585</v>
      </c>
      <c r="S12" s="17"/>
      <c r="T12" s="22">
        <f t="shared" si="3"/>
        <v>370.875</v>
      </c>
      <c r="U12" s="51" t="s">
        <v>157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</row>
    <row r="13" spans="1:133" s="8" customFormat="1" ht="13.5" customHeight="1">
      <c r="A13" s="73" t="s">
        <v>61</v>
      </c>
      <c r="B13" s="73" t="s">
        <v>62</v>
      </c>
      <c r="C13" s="74" t="s">
        <v>35</v>
      </c>
      <c r="D13" s="68" t="s">
        <v>186</v>
      </c>
      <c r="E13" s="18">
        <v>35</v>
      </c>
      <c r="F13" s="37"/>
      <c r="G13" s="19">
        <v>41.04</v>
      </c>
      <c r="H13" s="20">
        <v>37.04</v>
      </c>
      <c r="I13" s="19">
        <f t="shared" si="0"/>
        <v>78.08</v>
      </c>
      <c r="J13" s="17"/>
      <c r="K13" s="21">
        <v>84</v>
      </c>
      <c r="L13" s="18"/>
      <c r="M13" s="21">
        <v>70</v>
      </c>
      <c r="N13" s="18"/>
      <c r="O13" s="19">
        <v>62.95</v>
      </c>
      <c r="P13" s="22">
        <f t="shared" si="1"/>
        <v>94.42500000000001</v>
      </c>
      <c r="Q13" s="17"/>
      <c r="R13" s="22">
        <f t="shared" si="2"/>
        <v>248.425</v>
      </c>
      <c r="S13" s="47"/>
      <c r="T13" s="22">
        <f t="shared" si="3"/>
        <v>361.505</v>
      </c>
      <c r="U13" s="51" t="s">
        <v>158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</row>
    <row r="14" spans="1:133" s="8" customFormat="1" ht="13.5" customHeight="1">
      <c r="A14" s="73" t="s">
        <v>42</v>
      </c>
      <c r="B14" s="73" t="s">
        <v>43</v>
      </c>
      <c r="C14" s="74" t="s">
        <v>44</v>
      </c>
      <c r="D14" s="68" t="s">
        <v>185</v>
      </c>
      <c r="E14" s="18">
        <v>25</v>
      </c>
      <c r="F14" s="37"/>
      <c r="G14" s="19">
        <v>44.73</v>
      </c>
      <c r="H14" s="20">
        <v>44.05</v>
      </c>
      <c r="I14" s="19">
        <f t="shared" si="0"/>
        <v>88.78</v>
      </c>
      <c r="J14" s="17"/>
      <c r="K14" s="8">
        <v>86</v>
      </c>
      <c r="L14" s="17"/>
      <c r="M14" s="21">
        <v>70</v>
      </c>
      <c r="N14" s="18"/>
      <c r="O14" s="19">
        <v>60.36</v>
      </c>
      <c r="P14" s="22">
        <f t="shared" si="1"/>
        <v>90.53999999999999</v>
      </c>
      <c r="Q14" s="17"/>
      <c r="R14" s="22">
        <f t="shared" si="2"/>
        <v>246.54</v>
      </c>
      <c r="S14" s="17"/>
      <c r="T14" s="22">
        <f t="shared" si="3"/>
        <v>360.31999999999994</v>
      </c>
      <c r="U14" s="51" t="s">
        <v>159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</row>
    <row r="15" spans="1:133" s="8" customFormat="1" ht="13.5" customHeight="1">
      <c r="A15" s="73" t="s">
        <v>53</v>
      </c>
      <c r="B15" s="73" t="s">
        <v>54</v>
      </c>
      <c r="C15" s="74" t="s">
        <v>38</v>
      </c>
      <c r="D15" s="69" t="s">
        <v>179</v>
      </c>
      <c r="E15" s="18">
        <v>15</v>
      </c>
      <c r="F15" s="37"/>
      <c r="G15" s="19">
        <v>37.59</v>
      </c>
      <c r="H15" s="20">
        <v>34.15</v>
      </c>
      <c r="I15" s="19">
        <f t="shared" si="0"/>
        <v>71.74000000000001</v>
      </c>
      <c r="J15" s="47"/>
      <c r="K15" s="8">
        <v>88</v>
      </c>
      <c r="L15" s="51"/>
      <c r="M15" s="21">
        <v>65</v>
      </c>
      <c r="N15" s="37"/>
      <c r="O15" s="19">
        <v>63.75</v>
      </c>
      <c r="P15" s="22">
        <f t="shared" si="1"/>
        <v>95.625</v>
      </c>
      <c r="Q15" s="51"/>
      <c r="R15" s="22">
        <f t="shared" si="2"/>
        <v>248.625</v>
      </c>
      <c r="S15" s="51"/>
      <c r="T15" s="22">
        <f t="shared" si="3"/>
        <v>335.365</v>
      </c>
      <c r="U15" s="51" t="s">
        <v>160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</row>
    <row r="16" spans="1:133" s="8" customFormat="1" ht="13.5" customHeight="1">
      <c r="A16" s="73" t="s">
        <v>55</v>
      </c>
      <c r="B16" s="73" t="s">
        <v>56</v>
      </c>
      <c r="C16" s="74" t="s">
        <v>29</v>
      </c>
      <c r="D16" s="68" t="s">
        <v>186</v>
      </c>
      <c r="E16" s="18">
        <v>15</v>
      </c>
      <c r="F16" s="37"/>
      <c r="G16" s="19">
        <v>42.54</v>
      </c>
      <c r="H16" s="20">
        <v>42.18</v>
      </c>
      <c r="I16" s="19">
        <f t="shared" si="0"/>
        <v>84.72</v>
      </c>
      <c r="J16" s="47"/>
      <c r="K16" s="8">
        <v>70</v>
      </c>
      <c r="L16" s="47"/>
      <c r="M16" s="21">
        <v>80</v>
      </c>
      <c r="N16" s="37"/>
      <c r="O16" s="19">
        <v>47.89</v>
      </c>
      <c r="P16" s="22">
        <f t="shared" si="1"/>
        <v>71.83500000000001</v>
      </c>
      <c r="Q16" s="47"/>
      <c r="R16" s="22">
        <f t="shared" si="2"/>
        <v>221.835</v>
      </c>
      <c r="S16" s="51"/>
      <c r="T16" s="22">
        <f t="shared" si="3"/>
        <v>321.555</v>
      </c>
      <c r="U16" s="51" t="s">
        <v>161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</row>
    <row r="17" spans="1:21" s="13" customFormat="1" ht="13.5" customHeight="1">
      <c r="A17" s="73" t="s">
        <v>48</v>
      </c>
      <c r="B17" s="73" t="s">
        <v>49</v>
      </c>
      <c r="C17" s="74" t="s">
        <v>29</v>
      </c>
      <c r="D17" s="68" t="s">
        <v>186</v>
      </c>
      <c r="E17" s="18">
        <v>25</v>
      </c>
      <c r="F17" s="37"/>
      <c r="G17" s="19">
        <v>38.2</v>
      </c>
      <c r="H17" s="20">
        <v>37.63</v>
      </c>
      <c r="I17" s="19">
        <f t="shared" si="0"/>
        <v>75.83000000000001</v>
      </c>
      <c r="J17" s="47"/>
      <c r="K17" s="21">
        <v>60</v>
      </c>
      <c r="L17" s="37"/>
      <c r="M17" s="21">
        <v>55</v>
      </c>
      <c r="N17" s="37"/>
      <c r="O17" s="19">
        <v>54.49</v>
      </c>
      <c r="P17" s="22">
        <f t="shared" si="1"/>
        <v>81.735</v>
      </c>
      <c r="Q17" s="47"/>
      <c r="R17" s="22">
        <f t="shared" si="2"/>
        <v>196.735</v>
      </c>
      <c r="S17" s="47" t="s">
        <v>20</v>
      </c>
      <c r="T17" s="22">
        <f t="shared" si="3"/>
        <v>297.565</v>
      </c>
      <c r="U17" s="51" t="s">
        <v>162</v>
      </c>
    </row>
    <row r="18" spans="1:21" s="13" customFormat="1" ht="13.5" customHeight="1">
      <c r="A18" s="73" t="s">
        <v>36</v>
      </c>
      <c r="B18" s="73" t="s">
        <v>37</v>
      </c>
      <c r="C18" s="74" t="s">
        <v>32</v>
      </c>
      <c r="D18" s="68" t="s">
        <v>179</v>
      </c>
      <c r="E18" s="18">
        <v>20</v>
      </c>
      <c r="F18" s="37"/>
      <c r="G18" s="19">
        <v>45.97</v>
      </c>
      <c r="H18" s="20">
        <v>44.06</v>
      </c>
      <c r="I18" s="19">
        <f t="shared" si="0"/>
        <v>90.03</v>
      </c>
      <c r="J18" s="47"/>
      <c r="K18" s="21">
        <v>54</v>
      </c>
      <c r="L18" s="37"/>
      <c r="M18" s="21">
        <v>20</v>
      </c>
      <c r="N18" s="37"/>
      <c r="O18" s="19">
        <v>60.84</v>
      </c>
      <c r="P18" s="22">
        <f t="shared" si="1"/>
        <v>91.26</v>
      </c>
      <c r="Q18" s="59"/>
      <c r="R18" s="22">
        <f t="shared" si="2"/>
        <v>165.26</v>
      </c>
      <c r="S18" s="17"/>
      <c r="T18" s="22">
        <f t="shared" si="3"/>
        <v>275.29</v>
      </c>
      <c r="U18" s="51" t="s">
        <v>163</v>
      </c>
    </row>
    <row r="19" spans="1:21" s="13" customFormat="1" ht="13.5" customHeight="1">
      <c r="A19" s="73" t="s">
        <v>33</v>
      </c>
      <c r="B19" s="73" t="s">
        <v>34</v>
      </c>
      <c r="C19" s="74" t="s">
        <v>35</v>
      </c>
      <c r="D19" s="68" t="s">
        <v>179</v>
      </c>
      <c r="E19" s="18">
        <v>25</v>
      </c>
      <c r="F19" s="37"/>
      <c r="G19" s="19">
        <v>41.05</v>
      </c>
      <c r="H19" s="20">
        <v>39.67</v>
      </c>
      <c r="I19" s="19">
        <f t="shared" si="0"/>
        <v>80.72</v>
      </c>
      <c r="J19" s="17"/>
      <c r="K19" s="21">
        <v>82</v>
      </c>
      <c r="L19" s="18"/>
      <c r="M19" s="21">
        <v>75</v>
      </c>
      <c r="N19" s="18"/>
      <c r="O19" s="19">
        <v>0</v>
      </c>
      <c r="P19" s="22">
        <f t="shared" si="1"/>
        <v>0</v>
      </c>
      <c r="Q19" s="17"/>
      <c r="R19" s="22">
        <f t="shared" si="2"/>
        <v>157</v>
      </c>
      <c r="S19" s="17"/>
      <c r="T19" s="22">
        <f t="shared" si="3"/>
        <v>262.72</v>
      </c>
      <c r="U19" s="51" t="s">
        <v>164</v>
      </c>
    </row>
    <row r="20" spans="1:133" s="8" customFormat="1" ht="13.5" customHeight="1">
      <c r="A20" s="65"/>
      <c r="B20" s="65"/>
      <c r="C20" s="66"/>
      <c r="D20" s="68"/>
      <c r="E20" s="18"/>
      <c r="F20" s="37"/>
      <c r="G20" s="19"/>
      <c r="H20" s="20"/>
      <c r="I20" s="19"/>
      <c r="J20" s="47"/>
      <c r="K20" s="21"/>
      <c r="L20" s="37"/>
      <c r="M20" s="21"/>
      <c r="N20" s="37"/>
      <c r="O20" s="19"/>
      <c r="P20" s="22"/>
      <c r="Q20" s="47"/>
      <c r="R20" s="22"/>
      <c r="S20" s="47"/>
      <c r="T20" s="22"/>
      <c r="U20" s="51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</row>
    <row r="21" spans="1:133" s="8" customFormat="1" ht="13.5" customHeight="1">
      <c r="A21" s="64"/>
      <c r="B21" s="64"/>
      <c r="C21" s="50"/>
      <c r="D21" s="49"/>
      <c r="E21" s="18"/>
      <c r="F21" s="37"/>
      <c r="G21" s="19"/>
      <c r="H21" s="20"/>
      <c r="I21" s="19"/>
      <c r="J21" s="17"/>
      <c r="K21" s="21"/>
      <c r="L21" s="18"/>
      <c r="M21" s="21"/>
      <c r="N21" s="18"/>
      <c r="O21" s="19"/>
      <c r="P21" s="22"/>
      <c r="Q21" s="17"/>
      <c r="R21" s="22"/>
      <c r="S21" s="60"/>
      <c r="T21" s="22"/>
      <c r="U21" s="5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</row>
    <row r="22" spans="1:133" s="8" customFormat="1" ht="13.5" customHeight="1">
      <c r="A22" s="73" t="s">
        <v>67</v>
      </c>
      <c r="B22" s="73" t="s">
        <v>68</v>
      </c>
      <c r="C22" s="74" t="s">
        <v>44</v>
      </c>
      <c r="D22" s="68" t="s">
        <v>179</v>
      </c>
      <c r="E22" s="18">
        <v>20</v>
      </c>
      <c r="F22" s="37"/>
      <c r="G22" s="19">
        <v>41.93</v>
      </c>
      <c r="H22" s="20">
        <v>41.13</v>
      </c>
      <c r="I22" s="19">
        <f aca="true" t="shared" si="4" ref="I22:I28">SUM(G22,H22)</f>
        <v>83.06</v>
      </c>
      <c r="J22" s="55"/>
      <c r="K22" s="21">
        <v>86</v>
      </c>
      <c r="L22" s="53"/>
      <c r="M22" s="67">
        <v>85</v>
      </c>
      <c r="N22" s="53"/>
      <c r="O22" s="19">
        <v>58.99</v>
      </c>
      <c r="P22" s="22">
        <f aca="true" t="shared" si="5" ref="P22:P28">O22*1.5</f>
        <v>88.485</v>
      </c>
      <c r="Q22" s="55"/>
      <c r="R22" s="22">
        <f aca="true" t="shared" si="6" ref="R22:R28">K22+M22+P22</f>
        <v>259.485</v>
      </c>
      <c r="S22" s="55"/>
      <c r="T22" s="22">
        <f aca="true" t="shared" si="7" ref="T22:T28">SUM(E22,I22,K22,M22,P22)</f>
        <v>362.545</v>
      </c>
      <c r="U22" s="51" t="s">
        <v>149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</row>
    <row r="23" spans="1:133" s="8" customFormat="1" ht="13.5" customHeight="1">
      <c r="A23" s="73" t="s">
        <v>74</v>
      </c>
      <c r="B23" s="73" t="s">
        <v>75</v>
      </c>
      <c r="C23" s="74" t="s">
        <v>44</v>
      </c>
      <c r="D23" s="80" t="s">
        <v>185</v>
      </c>
      <c r="E23" s="18">
        <v>50</v>
      </c>
      <c r="F23" s="37"/>
      <c r="G23" s="19">
        <v>34.78</v>
      </c>
      <c r="H23" s="20">
        <v>32.2</v>
      </c>
      <c r="I23" s="19">
        <f t="shared" si="4"/>
        <v>66.98</v>
      </c>
      <c r="J23" s="47"/>
      <c r="K23" s="21">
        <v>76</v>
      </c>
      <c r="L23" s="37"/>
      <c r="M23" s="21">
        <v>70</v>
      </c>
      <c r="N23" s="37"/>
      <c r="O23" s="19">
        <v>61.71</v>
      </c>
      <c r="P23" s="22">
        <f t="shared" si="5"/>
        <v>92.565</v>
      </c>
      <c r="Q23" s="59"/>
      <c r="R23" s="22">
        <f t="shared" si="6"/>
        <v>238.565</v>
      </c>
      <c r="S23" s="47"/>
      <c r="T23" s="22">
        <f t="shared" si="7"/>
        <v>355.545</v>
      </c>
      <c r="U23" s="51" t="s">
        <v>150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</row>
    <row r="24" spans="1:133" s="57" customFormat="1" ht="13.5" customHeight="1">
      <c r="A24" s="73" t="s">
        <v>65</v>
      </c>
      <c r="B24" s="73" t="s">
        <v>66</v>
      </c>
      <c r="C24" s="74" t="s">
        <v>41</v>
      </c>
      <c r="D24" s="80" t="s">
        <v>186</v>
      </c>
      <c r="E24" s="18">
        <v>25</v>
      </c>
      <c r="F24" s="37"/>
      <c r="G24" s="19">
        <v>35.09</v>
      </c>
      <c r="H24" s="20">
        <v>34.33</v>
      </c>
      <c r="I24" s="19">
        <f t="shared" si="4"/>
        <v>69.42</v>
      </c>
      <c r="J24" s="17"/>
      <c r="K24" s="21">
        <v>72</v>
      </c>
      <c r="L24" s="18"/>
      <c r="M24" s="21">
        <v>60</v>
      </c>
      <c r="N24" s="18"/>
      <c r="O24" s="19">
        <v>58.37</v>
      </c>
      <c r="P24" s="22">
        <f t="shared" si="5"/>
        <v>87.55499999999999</v>
      </c>
      <c r="Q24" s="17"/>
      <c r="R24" s="22">
        <f t="shared" si="6"/>
        <v>219.555</v>
      </c>
      <c r="S24" s="55"/>
      <c r="T24" s="22">
        <f t="shared" si="7"/>
        <v>313.975</v>
      </c>
      <c r="U24" s="51" t="s">
        <v>151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</row>
    <row r="25" spans="1:133" s="57" customFormat="1" ht="13.5" customHeight="1">
      <c r="A25" s="73" t="s">
        <v>69</v>
      </c>
      <c r="B25" s="73" t="s">
        <v>70</v>
      </c>
      <c r="C25" s="74" t="s">
        <v>71</v>
      </c>
      <c r="D25" s="80" t="s">
        <v>186</v>
      </c>
      <c r="E25" s="18">
        <v>25</v>
      </c>
      <c r="F25" s="37"/>
      <c r="G25" s="19">
        <v>35.75</v>
      </c>
      <c r="H25" s="20">
        <v>34.86</v>
      </c>
      <c r="I25" s="19">
        <f t="shared" si="4"/>
        <v>70.61</v>
      </c>
      <c r="J25" s="17"/>
      <c r="K25" s="21">
        <v>56</v>
      </c>
      <c r="L25" s="18"/>
      <c r="M25" s="21">
        <v>40</v>
      </c>
      <c r="N25" s="18"/>
      <c r="O25" s="19">
        <v>55.4</v>
      </c>
      <c r="P25" s="22">
        <f t="shared" si="5"/>
        <v>83.1</v>
      </c>
      <c r="Q25" s="17"/>
      <c r="R25" s="22">
        <f t="shared" si="6"/>
        <v>179.1</v>
      </c>
      <c r="S25" s="17"/>
      <c r="T25" s="22">
        <f t="shared" si="7"/>
        <v>274.71000000000004</v>
      </c>
      <c r="U25" s="51" t="s">
        <v>154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</row>
    <row r="26" spans="1:133" s="8" customFormat="1" ht="13.5" customHeight="1">
      <c r="A26" s="73" t="s">
        <v>63</v>
      </c>
      <c r="B26" s="73" t="s">
        <v>64</v>
      </c>
      <c r="C26" s="74" t="s">
        <v>60</v>
      </c>
      <c r="D26" s="80" t="s">
        <v>179</v>
      </c>
      <c r="E26" s="18">
        <v>15</v>
      </c>
      <c r="F26" s="37"/>
      <c r="G26" s="19">
        <v>37.44</v>
      </c>
      <c r="H26" s="20">
        <v>37.36</v>
      </c>
      <c r="I26" s="19">
        <f t="shared" si="4"/>
        <v>74.8</v>
      </c>
      <c r="J26" s="47"/>
      <c r="K26" s="21">
        <v>58</v>
      </c>
      <c r="L26" s="37"/>
      <c r="M26" s="21">
        <v>35</v>
      </c>
      <c r="N26" s="37"/>
      <c r="O26" s="19">
        <v>60.06</v>
      </c>
      <c r="P26" s="22">
        <f t="shared" si="5"/>
        <v>90.09</v>
      </c>
      <c r="Q26" s="47"/>
      <c r="R26" s="22">
        <f t="shared" si="6"/>
        <v>183.09</v>
      </c>
      <c r="S26" s="47"/>
      <c r="T26" s="22">
        <f t="shared" si="7"/>
        <v>272.89</v>
      </c>
      <c r="U26" s="51" t="s">
        <v>155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</row>
    <row r="27" spans="1:133" s="8" customFormat="1" ht="13.5" customHeight="1">
      <c r="A27" s="73" t="s">
        <v>33</v>
      </c>
      <c r="B27" s="73" t="s">
        <v>187</v>
      </c>
      <c r="C27" s="74" t="s">
        <v>35</v>
      </c>
      <c r="D27" s="68" t="s">
        <v>185</v>
      </c>
      <c r="E27" s="18">
        <v>35</v>
      </c>
      <c r="F27" s="37"/>
      <c r="G27" s="19">
        <v>31.41</v>
      </c>
      <c r="H27" s="20">
        <v>30.86</v>
      </c>
      <c r="I27" s="19">
        <f t="shared" si="4"/>
        <v>62.269999999999996</v>
      </c>
      <c r="J27" s="55"/>
      <c r="K27" s="21">
        <v>64</v>
      </c>
      <c r="L27" s="53"/>
      <c r="M27" s="67">
        <v>40</v>
      </c>
      <c r="N27" s="53"/>
      <c r="O27" s="19">
        <v>44.97</v>
      </c>
      <c r="P27" s="22">
        <f t="shared" si="5"/>
        <v>67.455</v>
      </c>
      <c r="Q27" s="55"/>
      <c r="R27" s="22">
        <f t="shared" si="6"/>
        <v>171.45499999999998</v>
      </c>
      <c r="S27" s="55"/>
      <c r="T27" s="22">
        <f t="shared" si="7"/>
        <v>268.72499999999997</v>
      </c>
      <c r="U27" s="51" t="s">
        <v>156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</row>
    <row r="28" spans="1:133" s="8" customFormat="1" ht="13.5" customHeight="1">
      <c r="A28" s="73" t="s">
        <v>72</v>
      </c>
      <c r="B28" s="73" t="s">
        <v>73</v>
      </c>
      <c r="C28" s="74" t="s">
        <v>32</v>
      </c>
      <c r="D28" s="80" t="s">
        <v>185</v>
      </c>
      <c r="E28" s="18">
        <v>5</v>
      </c>
      <c r="F28" s="37"/>
      <c r="G28" s="19">
        <v>26.38</v>
      </c>
      <c r="H28" s="20">
        <v>25.68</v>
      </c>
      <c r="I28" s="19">
        <f t="shared" si="4"/>
        <v>52.06</v>
      </c>
      <c r="J28" s="47"/>
      <c r="K28" s="21">
        <v>64</v>
      </c>
      <c r="L28" s="37"/>
      <c r="M28" s="21">
        <v>45</v>
      </c>
      <c r="N28" s="37"/>
      <c r="O28" s="19">
        <v>43.87</v>
      </c>
      <c r="P28" s="22">
        <f t="shared" si="5"/>
        <v>65.80499999999999</v>
      </c>
      <c r="Q28" s="47"/>
      <c r="R28" s="22">
        <f t="shared" si="6"/>
        <v>174.805</v>
      </c>
      <c r="S28" s="47"/>
      <c r="T28" s="22">
        <f t="shared" si="7"/>
        <v>231.865</v>
      </c>
      <c r="U28" s="51" t="s">
        <v>157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</row>
  </sheetData>
  <sheetProtection/>
  <mergeCells count="8">
    <mergeCell ref="A1:N1"/>
    <mergeCell ref="T3:U3"/>
    <mergeCell ref="R3:S3"/>
    <mergeCell ref="O3:Q3"/>
    <mergeCell ref="E3:F3"/>
    <mergeCell ref="G3:J3"/>
    <mergeCell ref="K3:L3"/>
    <mergeCell ref="M3:N3"/>
  </mergeCells>
  <printOptions/>
  <pageMargins left="0.3937007874015748" right="0.1968503937007874" top="0.5905511811023623" bottom="0.5905511811023623" header="0.5118110236220472" footer="0.5118110236220472"/>
  <pageSetup fitToHeight="0" fitToWidth="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7"/>
  <sheetViews>
    <sheetView zoomScalePageLayoutView="0" workbookViewId="0" topLeftCell="A1">
      <selection activeCell="A1" sqref="A1:N1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14.28125" style="25" customWidth="1"/>
    <col min="4" max="4" width="4.57421875" style="6" customWidth="1"/>
    <col min="5" max="5" width="6.8515625" style="1" customWidth="1"/>
    <col min="6" max="6" width="4.140625" style="71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3.421875" style="6" customWidth="1"/>
    <col min="20" max="20" width="8.57421875" style="5" customWidth="1"/>
    <col min="21" max="21" width="3.8515625" style="82" customWidth="1"/>
    <col min="22" max="22" width="10.140625" style="25" customWidth="1"/>
    <col min="23" max="23" width="8.00390625" style="25" customWidth="1"/>
    <col min="24" max="24" width="14.00390625" style="41" customWidth="1"/>
    <col min="25" max="25" width="4.7109375" style="30" customWidth="1"/>
    <col min="26" max="27" width="5.7109375" style="3" customWidth="1"/>
    <col min="28" max="28" width="7.140625" style="45" customWidth="1"/>
    <col min="29" max="29" width="3.7109375" style="6" customWidth="1"/>
    <col min="30" max="30" width="7.140625" style="3" customWidth="1"/>
    <col min="31" max="31" width="7.57421875" style="5" customWidth="1"/>
    <col min="32" max="32" width="3.710937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4.00390625" style="4" customWidth="1"/>
    <col min="42" max="42" width="8.8515625" style="4" customWidth="1"/>
    <col min="43" max="43" width="3.7109375" style="62" customWidth="1"/>
    <col min="44" max="16384" width="10.00390625" style="5" customWidth="1"/>
  </cols>
  <sheetData>
    <row r="1" spans="1:43" s="13" customFormat="1" ht="15.75" customHeight="1">
      <c r="A1" s="93" t="s">
        <v>182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"/>
      <c r="P1" s="11" t="s">
        <v>184</v>
      </c>
      <c r="Q1" s="14"/>
      <c r="R1" s="12" t="s">
        <v>20</v>
      </c>
      <c r="S1" s="52"/>
      <c r="U1" s="72"/>
      <c r="V1" s="93" t="str">
        <f>A1</f>
        <v>Ergebnisliste 1.WM- Qualifikation Bad Kreuznach vom 01. - 03. Mai 2009 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14"/>
      <c r="AK1" s="10"/>
      <c r="AL1" s="11" t="str">
        <f>P1</f>
        <v>Damen</v>
      </c>
      <c r="AN1" s="11"/>
      <c r="AO1" s="11"/>
      <c r="AP1" s="12" t="s">
        <v>20</v>
      </c>
      <c r="AQ1" s="72"/>
    </row>
    <row r="2" spans="1:43" s="13" customFormat="1" ht="15">
      <c r="A2" s="23"/>
      <c r="B2" s="23"/>
      <c r="C2" s="23"/>
      <c r="D2" s="14"/>
      <c r="E2" s="15"/>
      <c r="F2" s="70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72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1"/>
      <c r="AQ2" s="61"/>
    </row>
    <row r="3" spans="1:155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9" t="s">
        <v>4</v>
      </c>
      <c r="F3" s="90"/>
      <c r="G3" s="86" t="s">
        <v>5</v>
      </c>
      <c r="H3" s="91"/>
      <c r="I3" s="91"/>
      <c r="J3" s="90"/>
      <c r="K3" s="89" t="s">
        <v>15</v>
      </c>
      <c r="L3" s="90"/>
      <c r="M3" s="89" t="s">
        <v>25</v>
      </c>
      <c r="N3" s="92"/>
      <c r="O3" s="86" t="s">
        <v>24</v>
      </c>
      <c r="P3" s="87"/>
      <c r="Q3" s="88"/>
      <c r="R3" s="84" t="s">
        <v>6</v>
      </c>
      <c r="S3" s="85"/>
      <c r="T3" s="94" t="s">
        <v>7</v>
      </c>
      <c r="U3" s="95"/>
      <c r="V3" s="24" t="s">
        <v>0</v>
      </c>
      <c r="W3" s="24" t="s">
        <v>1</v>
      </c>
      <c r="X3" s="40" t="s">
        <v>2</v>
      </c>
      <c r="Y3" s="31" t="s">
        <v>3</v>
      </c>
      <c r="Z3" s="86" t="s">
        <v>26</v>
      </c>
      <c r="AA3" s="87"/>
      <c r="AB3" s="87"/>
      <c r="AC3" s="88"/>
      <c r="AD3" s="86" t="s">
        <v>8</v>
      </c>
      <c r="AE3" s="87"/>
      <c r="AF3" s="88"/>
      <c r="AG3" s="84" t="s">
        <v>9</v>
      </c>
      <c r="AH3" s="85"/>
      <c r="AI3" s="89" t="s">
        <v>22</v>
      </c>
      <c r="AJ3" s="92"/>
      <c r="AK3" s="86" t="s">
        <v>10</v>
      </c>
      <c r="AL3" s="87"/>
      <c r="AM3" s="88"/>
      <c r="AN3" s="28" t="s">
        <v>11</v>
      </c>
      <c r="AO3" s="75"/>
      <c r="AP3" s="84" t="s">
        <v>21</v>
      </c>
      <c r="AQ3" s="85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</row>
    <row r="4" spans="4:155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3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6" t="s">
        <v>23</v>
      </c>
      <c r="R4" s="28"/>
      <c r="S4" s="46" t="s">
        <v>23</v>
      </c>
      <c r="U4" s="81" t="s">
        <v>23</v>
      </c>
      <c r="X4" s="40"/>
      <c r="Y4" s="31"/>
      <c r="Z4" s="35" t="s">
        <v>12</v>
      </c>
      <c r="AA4" s="35" t="s">
        <v>13</v>
      </c>
      <c r="AB4" s="43" t="s">
        <v>14</v>
      </c>
      <c r="AC4" s="46" t="s">
        <v>23</v>
      </c>
      <c r="AD4" s="35" t="s">
        <v>17</v>
      </c>
      <c r="AE4" s="24" t="s">
        <v>18</v>
      </c>
      <c r="AF4" s="46" t="s">
        <v>23</v>
      </c>
      <c r="AG4" s="28"/>
      <c r="AH4" s="46" t="s">
        <v>23</v>
      </c>
      <c r="AI4" s="27" t="s">
        <v>16</v>
      </c>
      <c r="AJ4" s="46" t="s">
        <v>23</v>
      </c>
      <c r="AK4" s="35" t="s">
        <v>17</v>
      </c>
      <c r="AL4" s="33" t="s">
        <v>18</v>
      </c>
      <c r="AM4" s="46" t="s">
        <v>23</v>
      </c>
      <c r="AN4" s="28" t="s">
        <v>19</v>
      </c>
      <c r="AO4" s="76" t="s">
        <v>153</v>
      </c>
      <c r="AP4" s="28"/>
      <c r="AQ4" s="46" t="s">
        <v>23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</row>
    <row r="5" spans="1:155" s="8" customFormat="1" ht="13.5" customHeight="1">
      <c r="A5" s="64"/>
      <c r="B5" s="50" t="s">
        <v>20</v>
      </c>
      <c r="C5" s="50" t="s">
        <v>20</v>
      </c>
      <c r="D5" s="49" t="s">
        <v>20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22"/>
      <c r="AQ5" s="51" t="s">
        <v>20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</row>
    <row r="6" spans="1:155" s="8" customFormat="1" ht="13.5" customHeight="1">
      <c r="A6" s="66" t="s">
        <v>76</v>
      </c>
      <c r="B6" s="66" t="s">
        <v>77</v>
      </c>
      <c r="C6" s="66" t="s">
        <v>44</v>
      </c>
      <c r="D6" s="68" t="s">
        <v>152</v>
      </c>
      <c r="E6" s="18">
        <v>100</v>
      </c>
      <c r="F6" s="37"/>
      <c r="G6" s="19">
        <v>46.22</v>
      </c>
      <c r="H6" s="20">
        <v>45.74</v>
      </c>
      <c r="I6" s="19">
        <f aca="true" t="shared" si="0" ref="I6:I17">SUM(G6,H6)</f>
        <v>91.96000000000001</v>
      </c>
      <c r="J6" s="47"/>
      <c r="K6" s="21">
        <v>100</v>
      </c>
      <c r="L6" s="37"/>
      <c r="M6" s="21">
        <v>100</v>
      </c>
      <c r="N6" s="37"/>
      <c r="O6" s="19">
        <v>66.88</v>
      </c>
      <c r="P6" s="22">
        <f aca="true" t="shared" si="1" ref="P6:P17">O6*1.5</f>
        <v>100.32</v>
      </c>
      <c r="Q6" s="47"/>
      <c r="R6" s="22">
        <f aca="true" t="shared" si="2" ref="R6:R17">K6+M6+P6</f>
        <v>300.32</v>
      </c>
      <c r="S6" s="47"/>
      <c r="T6" s="22">
        <f aca="true" t="shared" si="3" ref="T6:T17">SUM(E6,I6,K6,M6,P6)</f>
        <v>492.28000000000003</v>
      </c>
      <c r="U6" s="51" t="s">
        <v>149</v>
      </c>
      <c r="V6" s="24" t="str">
        <f>A6</f>
        <v>Maisel</v>
      </c>
      <c r="W6" s="24" t="str">
        <f>B6</f>
        <v>Jana</v>
      </c>
      <c r="X6" s="24" t="str">
        <f>C6</f>
        <v>SFC Neptun Luckenau</v>
      </c>
      <c r="Y6" s="26" t="str">
        <f>D6</f>
        <v>LD</v>
      </c>
      <c r="Z6" s="19"/>
      <c r="AA6" s="19"/>
      <c r="AB6" s="44"/>
      <c r="AC6" s="47"/>
      <c r="AD6" s="19"/>
      <c r="AE6" s="22"/>
      <c r="AF6" s="47"/>
      <c r="AG6" s="22"/>
      <c r="AH6" s="47"/>
      <c r="AI6" s="21">
        <v>90</v>
      </c>
      <c r="AJ6" s="47"/>
      <c r="AK6" s="19">
        <v>89.88</v>
      </c>
      <c r="AL6" s="22">
        <f>AK6*1.5</f>
        <v>134.82</v>
      </c>
      <c r="AM6" s="48"/>
      <c r="AN6" s="22">
        <f>SUM(AI6,AL6)</f>
        <v>224.82</v>
      </c>
      <c r="AO6" s="78" t="s">
        <v>149</v>
      </c>
      <c r="AP6" s="22">
        <f>T6+AN6</f>
        <v>717.1</v>
      </c>
      <c r="AQ6" s="77" t="s">
        <v>149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</row>
    <row r="7" spans="1:155" s="8" customFormat="1" ht="13.5" customHeight="1">
      <c r="A7" s="66" t="s">
        <v>80</v>
      </c>
      <c r="B7" s="66" t="s">
        <v>81</v>
      </c>
      <c r="C7" s="66" t="s">
        <v>71</v>
      </c>
      <c r="D7" s="68" t="s">
        <v>152</v>
      </c>
      <c r="E7" s="18">
        <v>95</v>
      </c>
      <c r="F7" s="37"/>
      <c r="G7" s="19">
        <v>48.55</v>
      </c>
      <c r="H7" s="20">
        <v>48.29</v>
      </c>
      <c r="I7" s="19">
        <f t="shared" si="0"/>
        <v>96.84</v>
      </c>
      <c r="J7" s="17"/>
      <c r="K7" s="21">
        <v>92</v>
      </c>
      <c r="L7" s="18"/>
      <c r="M7" s="21">
        <v>95</v>
      </c>
      <c r="N7" s="18"/>
      <c r="O7" s="19">
        <v>64.6</v>
      </c>
      <c r="P7" s="22">
        <f t="shared" si="1"/>
        <v>96.89999999999999</v>
      </c>
      <c r="Q7" s="17"/>
      <c r="R7" s="22">
        <f t="shared" si="2"/>
        <v>283.9</v>
      </c>
      <c r="S7" s="17"/>
      <c r="T7" s="22">
        <f t="shared" si="3"/>
        <v>475.74</v>
      </c>
      <c r="U7" s="51" t="s">
        <v>150</v>
      </c>
      <c r="V7" s="24"/>
      <c r="W7" s="24"/>
      <c r="X7" s="24"/>
      <c r="Y7" s="26"/>
      <c r="Z7" s="19"/>
      <c r="AA7" s="19"/>
      <c r="AB7" s="44"/>
      <c r="AC7" s="17"/>
      <c r="AD7" s="19"/>
      <c r="AE7" s="22"/>
      <c r="AF7" s="17"/>
      <c r="AG7" s="22"/>
      <c r="AH7" s="47"/>
      <c r="AI7" s="21"/>
      <c r="AJ7" s="17"/>
      <c r="AK7" s="19"/>
      <c r="AL7" s="22"/>
      <c r="AN7" s="22"/>
      <c r="AO7" s="78"/>
      <c r="AP7" s="22"/>
      <c r="AQ7" s="77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spans="1:155" s="8" customFormat="1" ht="13.5" customHeight="1">
      <c r="A8" s="66" t="s">
        <v>78</v>
      </c>
      <c r="B8" s="66" t="s">
        <v>79</v>
      </c>
      <c r="C8" s="66" t="s">
        <v>29</v>
      </c>
      <c r="D8" s="68" t="s">
        <v>152</v>
      </c>
      <c r="E8" s="18">
        <v>75</v>
      </c>
      <c r="F8" s="37"/>
      <c r="G8" s="19">
        <v>53.03</v>
      </c>
      <c r="H8" s="20">
        <v>50.8</v>
      </c>
      <c r="I8" s="19">
        <f t="shared" si="0"/>
        <v>103.83</v>
      </c>
      <c r="J8" s="17"/>
      <c r="K8" s="21">
        <v>84</v>
      </c>
      <c r="L8" s="18"/>
      <c r="M8" s="21">
        <v>80</v>
      </c>
      <c r="N8" s="18"/>
      <c r="O8" s="19">
        <v>65.54</v>
      </c>
      <c r="P8" s="22">
        <f t="shared" si="1"/>
        <v>98.31</v>
      </c>
      <c r="Q8" s="17"/>
      <c r="R8" s="22">
        <f t="shared" si="2"/>
        <v>262.31</v>
      </c>
      <c r="S8" s="17"/>
      <c r="T8" s="22">
        <f t="shared" si="3"/>
        <v>441.14</v>
      </c>
      <c r="U8" s="51" t="s">
        <v>151</v>
      </c>
      <c r="V8" s="24" t="str">
        <f>A8</f>
        <v>Ernst</v>
      </c>
      <c r="W8" s="24" t="str">
        <f>B8</f>
        <v>Kathrin</v>
      </c>
      <c r="X8" s="24" t="str">
        <f>C8</f>
        <v>LV Berlin-Brandenburg</v>
      </c>
      <c r="Y8" s="26" t="str">
        <f>D8</f>
        <v>LD</v>
      </c>
      <c r="Z8" s="19"/>
      <c r="AA8" s="19"/>
      <c r="AB8" s="44"/>
      <c r="AC8" s="17"/>
      <c r="AD8" s="19"/>
      <c r="AE8" s="22"/>
      <c r="AF8" s="17"/>
      <c r="AG8" s="22"/>
      <c r="AH8" s="47"/>
      <c r="AI8" s="21">
        <v>70</v>
      </c>
      <c r="AJ8" s="17"/>
      <c r="AK8" s="19">
        <v>89.29</v>
      </c>
      <c r="AL8" s="22">
        <f>AK8*1.5</f>
        <v>133.935</v>
      </c>
      <c r="AN8" s="22">
        <f>SUM(AI8,AL8)</f>
        <v>203.935</v>
      </c>
      <c r="AO8" s="78" t="s">
        <v>155</v>
      </c>
      <c r="AP8" s="22">
        <f>T8+AN8</f>
        <v>645.075</v>
      </c>
      <c r="AQ8" s="77" t="s">
        <v>150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</row>
    <row r="9" spans="1:155" s="8" customFormat="1" ht="13.5" customHeight="1">
      <c r="A9" s="66" t="s">
        <v>97</v>
      </c>
      <c r="B9" s="66" t="s">
        <v>98</v>
      </c>
      <c r="C9" s="66" t="s">
        <v>89</v>
      </c>
      <c r="D9" s="68" t="s">
        <v>152</v>
      </c>
      <c r="E9" s="18">
        <v>90</v>
      </c>
      <c r="F9" s="37"/>
      <c r="G9" s="19">
        <v>47.75</v>
      </c>
      <c r="H9" s="20">
        <v>46.17</v>
      </c>
      <c r="I9" s="19">
        <f t="shared" si="0"/>
        <v>93.92</v>
      </c>
      <c r="J9" s="17"/>
      <c r="K9" s="21">
        <v>82</v>
      </c>
      <c r="L9" s="18"/>
      <c r="M9" s="21">
        <v>70</v>
      </c>
      <c r="N9" s="18"/>
      <c r="O9" s="19">
        <v>65.25</v>
      </c>
      <c r="P9" s="22">
        <f t="shared" si="1"/>
        <v>97.875</v>
      </c>
      <c r="Q9" s="17"/>
      <c r="R9" s="22">
        <f t="shared" si="2"/>
        <v>249.875</v>
      </c>
      <c r="S9" s="47"/>
      <c r="T9" s="22">
        <f t="shared" si="3"/>
        <v>433.795</v>
      </c>
      <c r="U9" s="51" t="s">
        <v>154</v>
      </c>
      <c r="V9" s="24"/>
      <c r="W9" s="24"/>
      <c r="X9" s="24"/>
      <c r="Y9" s="26"/>
      <c r="Z9" s="19"/>
      <c r="AA9" s="19"/>
      <c r="AB9" s="44"/>
      <c r="AC9" s="17"/>
      <c r="AD9" s="19"/>
      <c r="AE9" s="22"/>
      <c r="AF9" s="17"/>
      <c r="AG9" s="22"/>
      <c r="AH9" s="47"/>
      <c r="AI9" s="21"/>
      <c r="AJ9" s="17"/>
      <c r="AK9" s="19"/>
      <c r="AL9" s="22"/>
      <c r="AN9" s="22"/>
      <c r="AO9" s="78"/>
      <c r="AP9" s="22"/>
      <c r="AQ9" s="77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8" customFormat="1" ht="13.5" customHeight="1">
      <c r="A10" s="66" t="s">
        <v>83</v>
      </c>
      <c r="B10" s="66" t="s">
        <v>84</v>
      </c>
      <c r="C10" s="66" t="s">
        <v>44</v>
      </c>
      <c r="D10" s="68" t="s">
        <v>152</v>
      </c>
      <c r="E10" s="18">
        <v>85</v>
      </c>
      <c r="F10" s="37"/>
      <c r="G10" s="19">
        <v>42</v>
      </c>
      <c r="H10" s="20">
        <v>41.43</v>
      </c>
      <c r="I10" s="19">
        <f t="shared" si="0"/>
        <v>83.43</v>
      </c>
      <c r="J10" s="17"/>
      <c r="K10" s="8">
        <v>94</v>
      </c>
      <c r="L10" s="17"/>
      <c r="M10" s="21">
        <v>85</v>
      </c>
      <c r="N10" s="18"/>
      <c r="O10" s="19">
        <v>54.86</v>
      </c>
      <c r="P10" s="22">
        <f t="shared" si="1"/>
        <v>82.28999999999999</v>
      </c>
      <c r="Q10" s="17"/>
      <c r="R10" s="22">
        <f t="shared" si="2"/>
        <v>261.28999999999996</v>
      </c>
      <c r="S10" s="17"/>
      <c r="T10" s="22">
        <f t="shared" si="3"/>
        <v>429.72</v>
      </c>
      <c r="U10" s="51" t="s">
        <v>155</v>
      </c>
      <c r="V10" s="24" t="str">
        <f aca="true" t="shared" si="4" ref="V10:Y12">A10</f>
        <v>Jahn</v>
      </c>
      <c r="W10" s="24" t="str">
        <f t="shared" si="4"/>
        <v>Anke</v>
      </c>
      <c r="X10" s="24" t="str">
        <f t="shared" si="4"/>
        <v>SFC Neptun Luckenau</v>
      </c>
      <c r="Y10" s="26" t="str">
        <f t="shared" si="4"/>
        <v>LD</v>
      </c>
      <c r="Z10" s="19"/>
      <c r="AA10" s="19"/>
      <c r="AB10" s="44"/>
      <c r="AC10" s="17"/>
      <c r="AD10" s="19"/>
      <c r="AE10" s="22"/>
      <c r="AF10" s="17"/>
      <c r="AG10" s="22"/>
      <c r="AH10" s="47"/>
      <c r="AI10" s="21">
        <v>55</v>
      </c>
      <c r="AJ10" s="17"/>
      <c r="AK10" s="19">
        <v>79.73</v>
      </c>
      <c r="AL10" s="22">
        <f>AK10*1.5</f>
        <v>119.595</v>
      </c>
      <c r="AN10" s="22">
        <f>SUM(AI10,AL10)</f>
        <v>174.595</v>
      </c>
      <c r="AO10" s="78" t="s">
        <v>156</v>
      </c>
      <c r="AP10" s="22">
        <f>T10+AN10</f>
        <v>604.315</v>
      </c>
      <c r="AQ10" s="77" t="s">
        <v>155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</row>
    <row r="11" spans="1:155" s="8" customFormat="1" ht="13.5" customHeight="1">
      <c r="A11" s="66" t="s">
        <v>82</v>
      </c>
      <c r="B11" s="66" t="s">
        <v>77</v>
      </c>
      <c r="C11" s="66" t="s">
        <v>44</v>
      </c>
      <c r="D11" s="68" t="s">
        <v>152</v>
      </c>
      <c r="E11" s="18">
        <v>80</v>
      </c>
      <c r="F11" s="37"/>
      <c r="G11" s="19">
        <v>48.48</v>
      </c>
      <c r="H11" s="20">
        <v>45.96</v>
      </c>
      <c r="I11" s="19">
        <f t="shared" si="0"/>
        <v>94.44</v>
      </c>
      <c r="J11" s="47"/>
      <c r="K11" s="8">
        <v>90</v>
      </c>
      <c r="L11" s="47"/>
      <c r="M11" s="21">
        <v>75</v>
      </c>
      <c r="N11" s="37"/>
      <c r="O11" s="19">
        <v>59.75</v>
      </c>
      <c r="P11" s="22">
        <f t="shared" si="1"/>
        <v>89.625</v>
      </c>
      <c r="Q11" s="47"/>
      <c r="R11" s="22">
        <f t="shared" si="2"/>
        <v>254.625</v>
      </c>
      <c r="S11" s="51"/>
      <c r="T11" s="22">
        <f t="shared" si="3"/>
        <v>429.065</v>
      </c>
      <c r="U11" s="51" t="s">
        <v>156</v>
      </c>
      <c r="V11" s="24" t="str">
        <f t="shared" si="4"/>
        <v>Gerlach</v>
      </c>
      <c r="W11" s="24" t="str">
        <f t="shared" si="4"/>
        <v>Jana</v>
      </c>
      <c r="X11" s="24" t="str">
        <f t="shared" si="4"/>
        <v>SFC Neptun Luckenau</v>
      </c>
      <c r="Y11" s="26" t="str">
        <f t="shared" si="4"/>
        <v>LD</v>
      </c>
      <c r="Z11" s="19"/>
      <c r="AA11" s="19"/>
      <c r="AB11" s="44"/>
      <c r="AC11" s="47"/>
      <c r="AD11" s="19"/>
      <c r="AE11" s="22"/>
      <c r="AF11" s="47"/>
      <c r="AG11" s="22"/>
      <c r="AH11" s="47"/>
      <c r="AI11" s="21">
        <v>80</v>
      </c>
      <c r="AJ11" s="47"/>
      <c r="AK11" s="19">
        <v>85.05</v>
      </c>
      <c r="AL11" s="22">
        <f>AK11*1.5</f>
        <v>127.57499999999999</v>
      </c>
      <c r="AM11" s="48"/>
      <c r="AN11" s="22">
        <f>SUM(AI11,AL11)</f>
        <v>207.575</v>
      </c>
      <c r="AO11" s="78" t="s">
        <v>151</v>
      </c>
      <c r="AP11" s="22">
        <f>T11+AN11</f>
        <v>636.64</v>
      </c>
      <c r="AQ11" s="77" t="s">
        <v>151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8" customFormat="1" ht="13.5" customHeight="1">
      <c r="A12" s="66" t="s">
        <v>90</v>
      </c>
      <c r="B12" s="66" t="s">
        <v>91</v>
      </c>
      <c r="C12" s="66" t="s">
        <v>44</v>
      </c>
      <c r="D12" s="68" t="s">
        <v>152</v>
      </c>
      <c r="E12" s="18">
        <v>75</v>
      </c>
      <c r="F12" s="37"/>
      <c r="G12" s="19">
        <v>47.4</v>
      </c>
      <c r="H12" s="20">
        <v>44.39</v>
      </c>
      <c r="I12" s="19">
        <f t="shared" si="0"/>
        <v>91.78999999999999</v>
      </c>
      <c r="J12" s="47"/>
      <c r="K12" s="21">
        <v>98</v>
      </c>
      <c r="L12" s="37"/>
      <c r="M12" s="21">
        <v>85</v>
      </c>
      <c r="N12" s="37"/>
      <c r="O12" s="19">
        <v>51.8</v>
      </c>
      <c r="P12" s="22">
        <f t="shared" si="1"/>
        <v>77.69999999999999</v>
      </c>
      <c r="Q12" s="47"/>
      <c r="R12" s="22">
        <f t="shared" si="2"/>
        <v>260.7</v>
      </c>
      <c r="S12" s="47"/>
      <c r="T12" s="22">
        <f t="shared" si="3"/>
        <v>427.48999999999995</v>
      </c>
      <c r="U12" s="51" t="s">
        <v>157</v>
      </c>
      <c r="V12" s="24" t="str">
        <f t="shared" si="4"/>
        <v>Stein</v>
      </c>
      <c r="W12" s="24" t="str">
        <f t="shared" si="4"/>
        <v>Janet</v>
      </c>
      <c r="X12" s="24" t="str">
        <f t="shared" si="4"/>
        <v>SFC Neptun Luckenau</v>
      </c>
      <c r="Y12" s="26" t="str">
        <f t="shared" si="4"/>
        <v>LD</v>
      </c>
      <c r="Z12" s="19"/>
      <c r="AA12" s="19"/>
      <c r="AB12" s="44"/>
      <c r="AC12" s="47"/>
      <c r="AD12" s="19"/>
      <c r="AE12" s="22"/>
      <c r="AF12" s="47"/>
      <c r="AG12" s="22"/>
      <c r="AH12" s="47"/>
      <c r="AI12" s="21">
        <v>85</v>
      </c>
      <c r="AJ12" s="47"/>
      <c r="AK12" s="19">
        <v>80.37</v>
      </c>
      <c r="AL12" s="22">
        <f>AK12*1.5</f>
        <v>120.555</v>
      </c>
      <c r="AM12" s="48"/>
      <c r="AN12" s="22">
        <f>SUM(AI12,AL12)</f>
        <v>205.555</v>
      </c>
      <c r="AO12" s="78" t="s">
        <v>154</v>
      </c>
      <c r="AP12" s="22">
        <f>T12+AN12</f>
        <v>633.045</v>
      </c>
      <c r="AQ12" s="77" t="s">
        <v>154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</row>
    <row r="13" spans="1:155" s="8" customFormat="1" ht="13.5" customHeight="1">
      <c r="A13" s="66" t="s">
        <v>85</v>
      </c>
      <c r="B13" s="66" t="s">
        <v>86</v>
      </c>
      <c r="C13" s="66" t="s">
        <v>71</v>
      </c>
      <c r="D13" s="68" t="s">
        <v>152</v>
      </c>
      <c r="E13" s="18">
        <v>60</v>
      </c>
      <c r="F13" s="37"/>
      <c r="G13" s="19">
        <v>41.82</v>
      </c>
      <c r="H13" s="20">
        <v>40.86</v>
      </c>
      <c r="I13" s="19">
        <f t="shared" si="0"/>
        <v>82.68</v>
      </c>
      <c r="J13" s="17"/>
      <c r="K13" s="21">
        <v>92</v>
      </c>
      <c r="L13" s="18"/>
      <c r="M13" s="21">
        <v>85</v>
      </c>
      <c r="N13" s="18"/>
      <c r="O13" s="19">
        <v>61.45</v>
      </c>
      <c r="P13" s="22">
        <f t="shared" si="1"/>
        <v>92.17500000000001</v>
      </c>
      <c r="Q13" s="17"/>
      <c r="R13" s="22">
        <f t="shared" si="2"/>
        <v>269.175</v>
      </c>
      <c r="S13" s="17"/>
      <c r="T13" s="22">
        <f t="shared" si="3"/>
        <v>411.855</v>
      </c>
      <c r="U13" s="51" t="s">
        <v>158</v>
      </c>
      <c r="V13" s="24"/>
      <c r="W13" s="24"/>
      <c r="X13" s="24"/>
      <c r="Y13" s="26"/>
      <c r="Z13" s="19"/>
      <c r="AA13" s="19"/>
      <c r="AB13" s="44"/>
      <c r="AC13" s="47"/>
      <c r="AD13" s="19"/>
      <c r="AE13" s="22"/>
      <c r="AF13" s="47"/>
      <c r="AG13" s="22"/>
      <c r="AH13" s="47"/>
      <c r="AI13" s="21"/>
      <c r="AJ13" s="47"/>
      <c r="AK13" s="19"/>
      <c r="AL13" s="22"/>
      <c r="AM13" s="48"/>
      <c r="AN13" s="22"/>
      <c r="AO13" s="78"/>
      <c r="AP13" s="22"/>
      <c r="AQ13" s="77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</row>
    <row r="14" spans="1:155" s="8" customFormat="1" ht="13.5" customHeight="1">
      <c r="A14" s="66" t="s">
        <v>87</v>
      </c>
      <c r="B14" s="66" t="s">
        <v>88</v>
      </c>
      <c r="C14" s="66" t="s">
        <v>89</v>
      </c>
      <c r="D14" s="68" t="s">
        <v>152</v>
      </c>
      <c r="E14" s="18">
        <v>30</v>
      </c>
      <c r="F14" s="37"/>
      <c r="G14" s="19">
        <v>42.44</v>
      </c>
      <c r="H14" s="20">
        <v>40.4</v>
      </c>
      <c r="I14" s="19">
        <f t="shared" si="0"/>
        <v>82.84</v>
      </c>
      <c r="J14" s="47"/>
      <c r="K14" s="21">
        <v>78</v>
      </c>
      <c r="L14" s="37"/>
      <c r="M14" s="21">
        <v>90</v>
      </c>
      <c r="N14" s="37"/>
      <c r="O14" s="19">
        <v>55.38</v>
      </c>
      <c r="P14" s="22">
        <f t="shared" si="1"/>
        <v>83.07000000000001</v>
      </c>
      <c r="Q14" s="47"/>
      <c r="R14" s="22">
        <f t="shared" si="2"/>
        <v>251.07</v>
      </c>
      <c r="S14" s="47" t="s">
        <v>20</v>
      </c>
      <c r="T14" s="22">
        <f t="shared" si="3"/>
        <v>363.91</v>
      </c>
      <c r="U14" s="51" t="s">
        <v>159</v>
      </c>
      <c r="V14" s="24"/>
      <c r="W14" s="24"/>
      <c r="X14" s="24"/>
      <c r="Y14" s="26"/>
      <c r="Z14" s="19"/>
      <c r="AA14" s="19"/>
      <c r="AB14" s="44"/>
      <c r="AC14" s="47"/>
      <c r="AD14" s="19"/>
      <c r="AE14" s="22"/>
      <c r="AF14" s="47"/>
      <c r="AG14" s="22"/>
      <c r="AH14" s="47"/>
      <c r="AI14" s="21"/>
      <c r="AJ14" s="47"/>
      <c r="AK14" s="19"/>
      <c r="AL14" s="22"/>
      <c r="AM14" s="48"/>
      <c r="AN14" s="22"/>
      <c r="AO14" s="78"/>
      <c r="AP14" s="22"/>
      <c r="AQ14" s="77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</row>
    <row r="15" spans="1:155" s="8" customFormat="1" ht="13.5" customHeight="1">
      <c r="A15" s="66" t="s">
        <v>83</v>
      </c>
      <c r="B15" s="66" t="s">
        <v>92</v>
      </c>
      <c r="C15" s="66" t="s">
        <v>89</v>
      </c>
      <c r="D15" s="68" t="s">
        <v>152</v>
      </c>
      <c r="E15" s="18">
        <v>50</v>
      </c>
      <c r="F15" s="37"/>
      <c r="G15" s="19">
        <v>44.33</v>
      </c>
      <c r="H15" s="20">
        <v>40.44</v>
      </c>
      <c r="I15" s="19">
        <f t="shared" si="0"/>
        <v>84.77</v>
      </c>
      <c r="J15" s="47"/>
      <c r="K15" s="8">
        <v>68</v>
      </c>
      <c r="L15" s="51"/>
      <c r="M15" s="21">
        <v>55</v>
      </c>
      <c r="N15" s="37"/>
      <c r="O15" s="19">
        <v>52.81</v>
      </c>
      <c r="P15" s="22">
        <f t="shared" si="1"/>
        <v>79.215</v>
      </c>
      <c r="Q15" s="51"/>
      <c r="R15" s="22">
        <f t="shared" si="2"/>
        <v>202.215</v>
      </c>
      <c r="S15" s="51"/>
      <c r="T15" s="22">
        <f t="shared" si="3"/>
        <v>336.985</v>
      </c>
      <c r="U15" s="51" t="s">
        <v>160</v>
      </c>
      <c r="V15" s="24" t="str">
        <f>A15</f>
        <v>Jahn</v>
      </c>
      <c r="W15" s="24" t="str">
        <f>B15</f>
        <v>Nicole</v>
      </c>
      <c r="X15" s="24" t="str">
        <f>C15</f>
        <v>VdSA Kellinghusen</v>
      </c>
      <c r="Y15" s="26" t="str">
        <f>D15</f>
        <v>LD</v>
      </c>
      <c r="Z15" s="19"/>
      <c r="AA15" s="19"/>
      <c r="AB15" s="44"/>
      <c r="AC15" s="47"/>
      <c r="AD15" s="19"/>
      <c r="AE15" s="22"/>
      <c r="AF15" s="47"/>
      <c r="AG15" s="22"/>
      <c r="AH15" s="47"/>
      <c r="AI15" s="21">
        <v>60</v>
      </c>
      <c r="AJ15" s="47"/>
      <c r="AK15" s="19">
        <v>74.44</v>
      </c>
      <c r="AL15" s="22">
        <f>AK15*1.5</f>
        <v>111.66</v>
      </c>
      <c r="AM15" s="48"/>
      <c r="AN15" s="22">
        <f>SUM(AI15,AL15)</f>
        <v>171.66</v>
      </c>
      <c r="AO15" s="78" t="s">
        <v>157</v>
      </c>
      <c r="AP15" s="22">
        <f>T15+AN15</f>
        <v>508.645</v>
      </c>
      <c r="AQ15" s="77" t="s">
        <v>157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</row>
    <row r="16" spans="1:155" s="8" customFormat="1" ht="13.5" customHeight="1">
      <c r="A16" s="66" t="s">
        <v>93</v>
      </c>
      <c r="B16" s="66" t="s">
        <v>94</v>
      </c>
      <c r="C16" s="66" t="s">
        <v>47</v>
      </c>
      <c r="D16" s="68" t="s">
        <v>152</v>
      </c>
      <c r="E16" s="18">
        <v>20</v>
      </c>
      <c r="F16" s="37"/>
      <c r="G16" s="19">
        <v>35.72</v>
      </c>
      <c r="H16" s="20">
        <v>35.63</v>
      </c>
      <c r="I16" s="19">
        <f t="shared" si="0"/>
        <v>71.35</v>
      </c>
      <c r="J16" s="47"/>
      <c r="K16" s="21">
        <v>84</v>
      </c>
      <c r="L16" s="37"/>
      <c r="M16" s="21">
        <v>70</v>
      </c>
      <c r="N16" s="37"/>
      <c r="O16" s="19">
        <v>61.07</v>
      </c>
      <c r="P16" s="22">
        <f t="shared" si="1"/>
        <v>91.605</v>
      </c>
      <c r="Q16" s="47"/>
      <c r="R16" s="22">
        <f t="shared" si="2"/>
        <v>245.60500000000002</v>
      </c>
      <c r="S16" s="47"/>
      <c r="T16" s="22">
        <f t="shared" si="3"/>
        <v>336.955</v>
      </c>
      <c r="U16" s="51" t="s">
        <v>161</v>
      </c>
      <c r="V16" s="24"/>
      <c r="W16" s="24"/>
      <c r="X16" s="24"/>
      <c r="Y16" s="26"/>
      <c r="Z16" s="19"/>
      <c r="AA16" s="19"/>
      <c r="AB16" s="44"/>
      <c r="AC16" s="51"/>
      <c r="AD16" s="19"/>
      <c r="AE16" s="22"/>
      <c r="AF16" s="47"/>
      <c r="AG16" s="22"/>
      <c r="AH16" s="47"/>
      <c r="AI16" s="21"/>
      <c r="AJ16" s="47"/>
      <c r="AK16" s="19"/>
      <c r="AL16" s="22"/>
      <c r="AM16" s="48"/>
      <c r="AN16" s="22"/>
      <c r="AO16" s="78"/>
      <c r="AP16" s="22"/>
      <c r="AQ16" s="77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</row>
    <row r="17" spans="1:43" s="13" customFormat="1" ht="13.5" customHeight="1">
      <c r="A17" s="66" t="s">
        <v>95</v>
      </c>
      <c r="B17" s="66" t="s">
        <v>92</v>
      </c>
      <c r="C17" s="66" t="s">
        <v>96</v>
      </c>
      <c r="D17" s="68" t="s">
        <v>152</v>
      </c>
      <c r="E17" s="18">
        <v>30</v>
      </c>
      <c r="F17" s="37"/>
      <c r="G17" s="19">
        <v>38.3</v>
      </c>
      <c r="H17" s="20">
        <v>37.87</v>
      </c>
      <c r="I17" s="19">
        <f t="shared" si="0"/>
        <v>76.16999999999999</v>
      </c>
      <c r="J17" s="47"/>
      <c r="K17" s="21">
        <v>76</v>
      </c>
      <c r="L17" s="37"/>
      <c r="M17" s="21">
        <v>45</v>
      </c>
      <c r="N17" s="37"/>
      <c r="O17" s="19">
        <v>57.64</v>
      </c>
      <c r="P17" s="22">
        <f t="shared" si="1"/>
        <v>86.46000000000001</v>
      </c>
      <c r="Q17" s="59"/>
      <c r="R17" s="22">
        <f t="shared" si="2"/>
        <v>207.46</v>
      </c>
      <c r="S17" s="47"/>
      <c r="T17" s="22">
        <f t="shared" si="3"/>
        <v>313.63</v>
      </c>
      <c r="U17" s="51" t="s">
        <v>162</v>
      </c>
      <c r="V17" s="24" t="str">
        <f>A17</f>
        <v>Abel</v>
      </c>
      <c r="W17" s="24" t="str">
        <f>B17</f>
        <v>Nicole</v>
      </c>
      <c r="X17" s="24" t="str">
        <f>C17</f>
        <v>SAV Süd Tempelhof</v>
      </c>
      <c r="Y17" s="26" t="str">
        <f>D17</f>
        <v>LD</v>
      </c>
      <c r="Z17" s="19"/>
      <c r="AA17" s="19"/>
      <c r="AB17" s="44"/>
      <c r="AC17" s="47"/>
      <c r="AD17" s="19"/>
      <c r="AE17" s="22"/>
      <c r="AF17" s="47"/>
      <c r="AG17" s="22"/>
      <c r="AH17" s="47"/>
      <c r="AI17" s="21">
        <v>80</v>
      </c>
      <c r="AJ17" s="47"/>
      <c r="AK17" s="19">
        <v>85.26</v>
      </c>
      <c r="AL17" s="22">
        <f>AK17*1.5</f>
        <v>127.89000000000001</v>
      </c>
      <c r="AM17" s="48"/>
      <c r="AN17" s="22">
        <f>SUM(AI17,AL17)</f>
        <v>207.89000000000001</v>
      </c>
      <c r="AO17" s="78" t="s">
        <v>150</v>
      </c>
      <c r="AP17" s="22">
        <f>T17+AN17</f>
        <v>521.52</v>
      </c>
      <c r="AQ17" s="77" t="s">
        <v>156</v>
      </c>
    </row>
  </sheetData>
  <sheetProtection/>
  <mergeCells count="15">
    <mergeCell ref="AI3:AJ3"/>
    <mergeCell ref="AK3:AM3"/>
    <mergeCell ref="AP3:AQ3"/>
    <mergeCell ref="A1:N1"/>
    <mergeCell ref="V1:AI1"/>
    <mergeCell ref="E3:F3"/>
    <mergeCell ref="G3:J3"/>
    <mergeCell ref="K3:L3"/>
    <mergeCell ref="M3:N3"/>
    <mergeCell ref="O3:Q3"/>
    <mergeCell ref="R3:S3"/>
    <mergeCell ref="T3:U3"/>
    <mergeCell ref="Z3:AC3"/>
    <mergeCell ref="AD3:AF3"/>
    <mergeCell ref="AG3:AH3"/>
  </mergeCells>
  <printOptions/>
  <pageMargins left="0.3937007874015748" right="0.1968503937007874" top="0.5905511811023623" bottom="0.5905511811023623" header="0.5118110236220472" footer="0.5118110236220472"/>
  <pageSetup fitToHeight="0" fitToWidth="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34"/>
  <sheetViews>
    <sheetView zoomScalePageLayoutView="0" workbookViewId="0" topLeftCell="A1">
      <selection activeCell="A1" sqref="A1:N1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14.28125" style="25" customWidth="1"/>
    <col min="4" max="4" width="4.57421875" style="6" customWidth="1"/>
    <col min="5" max="5" width="6.8515625" style="1" customWidth="1"/>
    <col min="6" max="6" width="4.140625" style="71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3.421875" style="6" customWidth="1"/>
    <col min="20" max="20" width="8.57421875" style="5" customWidth="1"/>
    <col min="21" max="21" width="3.8515625" style="82" customWidth="1"/>
    <col min="22" max="22" width="10.140625" style="25" customWidth="1"/>
    <col min="23" max="23" width="8.00390625" style="25" customWidth="1"/>
    <col min="24" max="24" width="14.00390625" style="41" customWidth="1"/>
    <col min="25" max="25" width="4.7109375" style="30" customWidth="1"/>
    <col min="26" max="27" width="7.140625" style="3" customWidth="1"/>
    <col min="28" max="28" width="7.7109375" style="45" customWidth="1"/>
    <col min="29" max="29" width="3.00390625" style="6" customWidth="1"/>
    <col min="30" max="30" width="7.140625" style="3" customWidth="1"/>
    <col min="31" max="31" width="8.28125" style="5" customWidth="1"/>
    <col min="32" max="32" width="3.421875" style="6" customWidth="1"/>
    <col min="33" max="33" width="8.57421875" style="4" customWidth="1"/>
    <col min="34" max="34" width="3.421875" style="79" customWidth="1"/>
    <col min="35" max="35" width="4.7109375" style="7" customWidth="1"/>
    <col min="36" max="36" width="3.7109375" style="6" customWidth="1"/>
    <col min="37" max="37" width="6.7109375" style="3" customWidth="1"/>
    <col min="38" max="38" width="9.00390625" style="4" customWidth="1"/>
    <col min="39" max="39" width="3.28125" style="5" customWidth="1"/>
    <col min="40" max="40" width="8.140625" style="4" customWidth="1"/>
    <col min="41" max="41" width="3.7109375" style="62" customWidth="1"/>
    <col min="42" max="42" width="8.8515625" style="4" customWidth="1"/>
    <col min="43" max="43" width="3.7109375" style="82" customWidth="1"/>
    <col min="44" max="16384" width="10.00390625" style="5" customWidth="1"/>
  </cols>
  <sheetData>
    <row r="1" spans="1:43" s="13" customFormat="1" ht="15.75" customHeight="1">
      <c r="A1" s="93" t="s">
        <v>182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"/>
      <c r="P1" s="11" t="s">
        <v>183</v>
      </c>
      <c r="Q1" s="14"/>
      <c r="R1" s="12" t="s">
        <v>20</v>
      </c>
      <c r="S1" s="52"/>
      <c r="U1" s="72"/>
      <c r="V1" s="93" t="str">
        <f>A1</f>
        <v>Ergebnisliste 1.WM- Qualifikation Bad Kreuznach vom 01. - 03. Mai 2009 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14"/>
      <c r="AK1" s="10"/>
      <c r="AL1" s="11" t="str">
        <f>P1</f>
        <v>Herren</v>
      </c>
      <c r="AN1" s="11"/>
      <c r="AO1" s="61"/>
      <c r="AP1" s="12" t="s">
        <v>20</v>
      </c>
      <c r="AQ1" s="72"/>
    </row>
    <row r="2" spans="1:43" s="13" customFormat="1" ht="15">
      <c r="A2" s="23"/>
      <c r="B2" s="23"/>
      <c r="C2" s="23"/>
      <c r="D2" s="14"/>
      <c r="E2" s="15"/>
      <c r="F2" s="70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72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52"/>
      <c r="AI2" s="9"/>
      <c r="AJ2" s="14"/>
      <c r="AK2" s="10"/>
      <c r="AL2" s="11"/>
      <c r="AN2" s="11"/>
      <c r="AO2" s="61"/>
      <c r="AP2" s="11"/>
      <c r="AQ2" s="72"/>
    </row>
    <row r="3" spans="1:155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9" t="s">
        <v>4</v>
      </c>
      <c r="F3" s="90"/>
      <c r="G3" s="86" t="s">
        <v>5</v>
      </c>
      <c r="H3" s="91"/>
      <c r="I3" s="91"/>
      <c r="J3" s="90"/>
      <c r="K3" s="89" t="s">
        <v>15</v>
      </c>
      <c r="L3" s="90"/>
      <c r="M3" s="89" t="s">
        <v>25</v>
      </c>
      <c r="N3" s="92"/>
      <c r="O3" s="86" t="s">
        <v>24</v>
      </c>
      <c r="P3" s="87"/>
      <c r="Q3" s="88"/>
      <c r="R3" s="84" t="s">
        <v>6</v>
      </c>
      <c r="S3" s="85"/>
      <c r="T3" s="94" t="s">
        <v>7</v>
      </c>
      <c r="U3" s="95"/>
      <c r="V3" s="24" t="s">
        <v>0</v>
      </c>
      <c r="W3" s="24" t="s">
        <v>1</v>
      </c>
      <c r="X3" s="40" t="s">
        <v>2</v>
      </c>
      <c r="Y3" s="31" t="s">
        <v>3</v>
      </c>
      <c r="Z3" s="86" t="s">
        <v>26</v>
      </c>
      <c r="AA3" s="87"/>
      <c r="AB3" s="87"/>
      <c r="AC3" s="88"/>
      <c r="AD3" s="86" t="s">
        <v>8</v>
      </c>
      <c r="AE3" s="87"/>
      <c r="AF3" s="88"/>
      <c r="AG3" s="84" t="s">
        <v>9</v>
      </c>
      <c r="AH3" s="85"/>
      <c r="AI3" s="89" t="s">
        <v>22</v>
      </c>
      <c r="AJ3" s="92"/>
      <c r="AK3" s="86" t="s">
        <v>10</v>
      </c>
      <c r="AL3" s="87"/>
      <c r="AM3" s="88"/>
      <c r="AN3" s="28" t="s">
        <v>11</v>
      </c>
      <c r="AO3" s="75"/>
      <c r="AP3" s="84" t="s">
        <v>21</v>
      </c>
      <c r="AQ3" s="85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</row>
    <row r="4" spans="4:155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3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6" t="s">
        <v>23</v>
      </c>
      <c r="R4" s="28"/>
      <c r="S4" s="46" t="s">
        <v>23</v>
      </c>
      <c r="U4" s="81" t="s">
        <v>23</v>
      </c>
      <c r="X4" s="40"/>
      <c r="Y4" s="31"/>
      <c r="Z4" s="35" t="s">
        <v>12</v>
      </c>
      <c r="AA4" s="35" t="s">
        <v>13</v>
      </c>
      <c r="AB4" s="43" t="s">
        <v>14</v>
      </c>
      <c r="AC4" s="46" t="s">
        <v>23</v>
      </c>
      <c r="AD4" s="35" t="s">
        <v>17</v>
      </c>
      <c r="AE4" s="24" t="s">
        <v>18</v>
      </c>
      <c r="AF4" s="46" t="s">
        <v>23</v>
      </c>
      <c r="AG4" s="28"/>
      <c r="AH4" s="46" t="s">
        <v>23</v>
      </c>
      <c r="AI4" s="27" t="s">
        <v>16</v>
      </c>
      <c r="AJ4" s="46" t="s">
        <v>23</v>
      </c>
      <c r="AK4" s="35" t="s">
        <v>17</v>
      </c>
      <c r="AL4" s="33" t="s">
        <v>18</v>
      </c>
      <c r="AM4" s="46" t="s">
        <v>23</v>
      </c>
      <c r="AN4" s="28" t="s">
        <v>19</v>
      </c>
      <c r="AO4" s="46" t="s">
        <v>23</v>
      </c>
      <c r="AP4" s="28"/>
      <c r="AQ4" s="81" t="s">
        <v>23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</row>
    <row r="5" spans="1:155" s="8" customFormat="1" ht="13.5" customHeight="1">
      <c r="A5" s="64"/>
      <c r="B5" s="50" t="s">
        <v>20</v>
      </c>
      <c r="C5" s="50" t="s">
        <v>20</v>
      </c>
      <c r="D5" s="49" t="s">
        <v>20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47" t="s">
        <v>20</v>
      </c>
      <c r="AP5" s="22"/>
      <c r="AQ5" s="51" t="s">
        <v>20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</row>
    <row r="6" spans="1:155" s="8" customFormat="1" ht="13.5" customHeight="1">
      <c r="A6" s="66" t="s">
        <v>131</v>
      </c>
      <c r="B6" s="66" t="s">
        <v>132</v>
      </c>
      <c r="C6" s="66" t="s">
        <v>44</v>
      </c>
      <c r="D6" s="80" t="s">
        <v>178</v>
      </c>
      <c r="E6" s="18">
        <v>100</v>
      </c>
      <c r="F6" s="37"/>
      <c r="G6" s="19">
        <v>57.55</v>
      </c>
      <c r="H6" s="20">
        <v>56.95</v>
      </c>
      <c r="I6" s="19">
        <f aca="true" t="shared" si="0" ref="I6:I34">SUM(G6,H6)</f>
        <v>114.5</v>
      </c>
      <c r="J6" s="17"/>
      <c r="K6" s="21">
        <v>100</v>
      </c>
      <c r="L6" s="18"/>
      <c r="M6" s="21">
        <v>95</v>
      </c>
      <c r="N6" s="18"/>
      <c r="O6" s="19">
        <v>73.22</v>
      </c>
      <c r="P6" s="22">
        <f aca="true" t="shared" si="1" ref="P6:P34">O6*1.5</f>
        <v>109.83</v>
      </c>
      <c r="Q6" s="17"/>
      <c r="R6" s="22">
        <f aca="true" t="shared" si="2" ref="R6:R34">K6+M6+P6</f>
        <v>304.83</v>
      </c>
      <c r="S6" s="55"/>
      <c r="T6" s="22">
        <f aca="true" t="shared" si="3" ref="T6:T34">SUM(E6,I6,K6,M6,P6)</f>
        <v>519.33</v>
      </c>
      <c r="U6" s="51" t="s">
        <v>151</v>
      </c>
      <c r="V6" s="24" t="str">
        <f aca="true" t="shared" si="4" ref="V6:V32">A6</f>
        <v>Nagel</v>
      </c>
      <c r="W6" s="24" t="str">
        <f aca="true" t="shared" si="5" ref="W6:W32">B6</f>
        <v>Jens</v>
      </c>
      <c r="X6" s="24" t="str">
        <f aca="true" t="shared" si="6" ref="X6:X32">C6</f>
        <v>SFC Neptun Luckenau</v>
      </c>
      <c r="Y6" s="26" t="str">
        <f aca="true" t="shared" si="7" ref="Y6:Y32">D6</f>
        <v>LM</v>
      </c>
      <c r="Z6" s="19">
        <v>79.69</v>
      </c>
      <c r="AA6" s="19">
        <v>78.72</v>
      </c>
      <c r="AB6" s="44">
        <f aca="true" t="shared" si="8" ref="AB6:AB32">SUM(Z6,AA6)</f>
        <v>158.41</v>
      </c>
      <c r="AC6" s="17"/>
      <c r="AD6" s="19">
        <v>109.84</v>
      </c>
      <c r="AE6" s="22">
        <f aca="true" t="shared" si="9" ref="AE6:AE32">AD6*1.5</f>
        <v>164.76</v>
      </c>
      <c r="AF6" s="17"/>
      <c r="AG6" s="22">
        <f aca="true" t="shared" si="10" ref="AG6:AG32">SUM(T6,AB6,AE6)</f>
        <v>842.5</v>
      </c>
      <c r="AH6" s="51" t="s">
        <v>149</v>
      </c>
      <c r="AI6" s="21">
        <v>85</v>
      </c>
      <c r="AJ6" s="17"/>
      <c r="AK6" s="19">
        <v>107.28</v>
      </c>
      <c r="AL6" s="22">
        <f>AK6*1.5</f>
        <v>160.92000000000002</v>
      </c>
      <c r="AN6" s="22">
        <f>SUM(AI6,AL6)</f>
        <v>245.92000000000002</v>
      </c>
      <c r="AO6" s="51" t="s">
        <v>154</v>
      </c>
      <c r="AP6" s="22">
        <f>AG6+AN6</f>
        <v>1088.42</v>
      </c>
      <c r="AQ6" s="51" t="s">
        <v>150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</row>
    <row r="7" spans="1:155" s="8" customFormat="1" ht="13.5" customHeight="1">
      <c r="A7" s="66" t="s">
        <v>90</v>
      </c>
      <c r="B7" s="66" t="s">
        <v>139</v>
      </c>
      <c r="C7" s="66" t="s">
        <v>44</v>
      </c>
      <c r="D7" s="80" t="s">
        <v>178</v>
      </c>
      <c r="E7" s="18">
        <v>95</v>
      </c>
      <c r="F7" s="37"/>
      <c r="G7" s="19">
        <v>57.29</v>
      </c>
      <c r="H7" s="20">
        <v>56.74</v>
      </c>
      <c r="I7" s="19">
        <f t="shared" si="0"/>
        <v>114.03</v>
      </c>
      <c r="J7" s="47"/>
      <c r="K7" s="21">
        <v>94</v>
      </c>
      <c r="L7" s="37"/>
      <c r="M7" s="21">
        <v>100</v>
      </c>
      <c r="N7" s="37"/>
      <c r="O7" s="19">
        <v>71.75</v>
      </c>
      <c r="P7" s="22">
        <f t="shared" si="1"/>
        <v>107.625</v>
      </c>
      <c r="Q7" s="51"/>
      <c r="R7" s="22">
        <f t="shared" si="2"/>
        <v>301.625</v>
      </c>
      <c r="S7" s="47"/>
      <c r="T7" s="22">
        <f t="shared" si="3"/>
        <v>510.655</v>
      </c>
      <c r="U7" s="51" t="s">
        <v>155</v>
      </c>
      <c r="V7" s="24" t="str">
        <f t="shared" si="4"/>
        <v>Stein</v>
      </c>
      <c r="W7" s="24" t="str">
        <f t="shared" si="5"/>
        <v>Ralf</v>
      </c>
      <c r="X7" s="24" t="str">
        <f t="shared" si="6"/>
        <v>SFC Neptun Luckenau</v>
      </c>
      <c r="Y7" s="26" t="str">
        <f t="shared" si="7"/>
        <v>LM</v>
      </c>
      <c r="Z7" s="19">
        <v>81.33</v>
      </c>
      <c r="AA7" s="19">
        <v>78.88</v>
      </c>
      <c r="AB7" s="44">
        <f t="shared" si="8"/>
        <v>160.20999999999998</v>
      </c>
      <c r="AC7" s="47"/>
      <c r="AD7" s="19">
        <v>113.94</v>
      </c>
      <c r="AE7" s="22">
        <f t="shared" si="9"/>
        <v>170.91</v>
      </c>
      <c r="AF7" s="47"/>
      <c r="AG7" s="22">
        <f t="shared" si="10"/>
        <v>841.775</v>
      </c>
      <c r="AH7" s="51" t="s">
        <v>150</v>
      </c>
      <c r="AI7" s="21">
        <v>95</v>
      </c>
      <c r="AJ7" s="47"/>
      <c r="AK7" s="19">
        <v>105.98</v>
      </c>
      <c r="AL7" s="22">
        <f>AK7*1.5</f>
        <v>158.97</v>
      </c>
      <c r="AM7" s="48"/>
      <c r="AN7" s="22">
        <f>SUM(AI7,AL7)</f>
        <v>253.97</v>
      </c>
      <c r="AO7" s="83" t="s">
        <v>149</v>
      </c>
      <c r="AP7" s="22">
        <f>AG7+AN7</f>
        <v>1095.745</v>
      </c>
      <c r="AQ7" s="51" t="s">
        <v>149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spans="1:155" s="8" customFormat="1" ht="13.5" customHeight="1">
      <c r="A8" s="66" t="s">
        <v>129</v>
      </c>
      <c r="B8" s="66" t="s">
        <v>130</v>
      </c>
      <c r="C8" s="66" t="s">
        <v>89</v>
      </c>
      <c r="D8" s="80" t="s">
        <v>178</v>
      </c>
      <c r="E8" s="18">
        <v>100</v>
      </c>
      <c r="F8" s="37"/>
      <c r="G8" s="19">
        <v>58.51</v>
      </c>
      <c r="H8" s="20">
        <v>58.23</v>
      </c>
      <c r="I8" s="19">
        <f t="shared" si="0"/>
        <v>116.74</v>
      </c>
      <c r="J8" s="47"/>
      <c r="K8" s="21">
        <v>94</v>
      </c>
      <c r="L8" s="37"/>
      <c r="M8" s="21">
        <v>100</v>
      </c>
      <c r="N8" s="37"/>
      <c r="O8" s="19">
        <v>74.88</v>
      </c>
      <c r="P8" s="22">
        <f t="shared" si="1"/>
        <v>112.32</v>
      </c>
      <c r="Q8" s="47"/>
      <c r="R8" s="22">
        <f t="shared" si="2"/>
        <v>306.32</v>
      </c>
      <c r="S8" s="47"/>
      <c r="T8" s="22">
        <f t="shared" si="3"/>
        <v>523.06</v>
      </c>
      <c r="U8" s="51" t="s">
        <v>149</v>
      </c>
      <c r="V8" s="24" t="str">
        <f t="shared" si="4"/>
        <v>Maire-Hensge</v>
      </c>
      <c r="W8" s="24" t="str">
        <f t="shared" si="5"/>
        <v>Heinz</v>
      </c>
      <c r="X8" s="24" t="str">
        <f t="shared" si="6"/>
        <v>VdSA Kellinghusen</v>
      </c>
      <c r="Y8" s="26" t="str">
        <f t="shared" si="7"/>
        <v>LM</v>
      </c>
      <c r="Z8" s="19">
        <v>78.25</v>
      </c>
      <c r="AA8" s="19">
        <v>73.31</v>
      </c>
      <c r="AB8" s="44">
        <f t="shared" si="8"/>
        <v>151.56</v>
      </c>
      <c r="AC8" s="47"/>
      <c r="AD8" s="19">
        <v>108.73</v>
      </c>
      <c r="AE8" s="22">
        <f t="shared" si="9"/>
        <v>163.095</v>
      </c>
      <c r="AF8" s="47"/>
      <c r="AG8" s="22">
        <f t="shared" si="10"/>
        <v>837.7149999999999</v>
      </c>
      <c r="AH8" s="51" t="s">
        <v>151</v>
      </c>
      <c r="AI8" s="21">
        <v>85</v>
      </c>
      <c r="AJ8" s="47"/>
      <c r="AK8" s="19">
        <v>104.29</v>
      </c>
      <c r="AL8" s="22">
        <f>AK8*1.5</f>
        <v>156.435</v>
      </c>
      <c r="AM8" s="48"/>
      <c r="AN8" s="22">
        <f>SUM(AI8,AL8)</f>
        <v>241.435</v>
      </c>
      <c r="AO8" s="83" t="s">
        <v>157</v>
      </c>
      <c r="AP8" s="22">
        <f>AG8+AN8</f>
        <v>1079.1499999999999</v>
      </c>
      <c r="AQ8" s="51" t="s">
        <v>151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</row>
    <row r="9" spans="1:155" s="8" customFormat="1" ht="13.5" customHeight="1">
      <c r="A9" s="66" t="s">
        <v>142</v>
      </c>
      <c r="B9" s="66" t="s">
        <v>143</v>
      </c>
      <c r="C9" s="66" t="s">
        <v>112</v>
      </c>
      <c r="D9" s="80" t="s">
        <v>178</v>
      </c>
      <c r="E9" s="18">
        <v>100</v>
      </c>
      <c r="F9" s="37"/>
      <c r="G9" s="19">
        <v>56.81</v>
      </c>
      <c r="H9" s="20">
        <v>56.41</v>
      </c>
      <c r="I9" s="19">
        <f t="shared" si="0"/>
        <v>113.22</v>
      </c>
      <c r="J9" s="47"/>
      <c r="K9" s="21">
        <v>100</v>
      </c>
      <c r="L9" s="37"/>
      <c r="M9" s="21">
        <v>100</v>
      </c>
      <c r="N9" s="37"/>
      <c r="O9" s="19">
        <v>71.59</v>
      </c>
      <c r="P9" s="22">
        <f t="shared" si="1"/>
        <v>107.385</v>
      </c>
      <c r="Q9" s="47"/>
      <c r="R9" s="22">
        <f t="shared" si="2"/>
        <v>307.385</v>
      </c>
      <c r="S9" s="47"/>
      <c r="T9" s="22">
        <f t="shared" si="3"/>
        <v>520.605</v>
      </c>
      <c r="U9" s="51" t="s">
        <v>150</v>
      </c>
      <c r="V9" s="24" t="str">
        <f t="shared" si="4"/>
        <v>Visser</v>
      </c>
      <c r="W9" s="24" t="str">
        <f t="shared" si="5"/>
        <v>Wiebold</v>
      </c>
      <c r="X9" s="24" t="str">
        <f t="shared" si="6"/>
        <v>BVO Emden</v>
      </c>
      <c r="Y9" s="26" t="str">
        <f t="shared" si="7"/>
        <v>LM</v>
      </c>
      <c r="Z9" s="19">
        <v>78.68</v>
      </c>
      <c r="AA9" s="19">
        <v>75.96</v>
      </c>
      <c r="AB9" s="44">
        <f t="shared" si="8"/>
        <v>154.64</v>
      </c>
      <c r="AC9" s="47"/>
      <c r="AD9" s="19">
        <v>106.93</v>
      </c>
      <c r="AE9" s="22">
        <f t="shared" si="9"/>
        <v>160.395</v>
      </c>
      <c r="AF9" s="47"/>
      <c r="AG9" s="22">
        <f t="shared" si="10"/>
        <v>835.64</v>
      </c>
      <c r="AH9" s="51" t="s">
        <v>154</v>
      </c>
      <c r="AI9" s="21"/>
      <c r="AJ9" s="47"/>
      <c r="AK9" s="19"/>
      <c r="AL9" s="22"/>
      <c r="AM9" s="48"/>
      <c r="AN9" s="22"/>
      <c r="AO9" s="51"/>
      <c r="AP9" s="22"/>
      <c r="AQ9" s="51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8" customFormat="1" ht="13.5" customHeight="1">
      <c r="A10" s="66" t="s">
        <v>110</v>
      </c>
      <c r="B10" s="66" t="s">
        <v>111</v>
      </c>
      <c r="C10" s="66" t="s">
        <v>44</v>
      </c>
      <c r="D10" s="80" t="s">
        <v>178</v>
      </c>
      <c r="E10" s="18">
        <v>100</v>
      </c>
      <c r="F10" s="37"/>
      <c r="G10" s="19">
        <v>57.33</v>
      </c>
      <c r="H10" s="20">
        <v>53.79</v>
      </c>
      <c r="I10" s="19">
        <f t="shared" si="0"/>
        <v>111.12</v>
      </c>
      <c r="J10" s="17"/>
      <c r="K10" s="21">
        <v>98</v>
      </c>
      <c r="L10" s="18"/>
      <c r="M10" s="21">
        <v>100</v>
      </c>
      <c r="N10" s="18"/>
      <c r="O10" s="19">
        <v>73.2</v>
      </c>
      <c r="P10" s="22">
        <f t="shared" si="1"/>
        <v>109.80000000000001</v>
      </c>
      <c r="Q10" s="17"/>
      <c r="R10" s="22">
        <f t="shared" si="2"/>
        <v>307.8</v>
      </c>
      <c r="S10" s="17"/>
      <c r="T10" s="22">
        <f t="shared" si="3"/>
        <v>518.9200000000001</v>
      </c>
      <c r="U10" s="51" t="s">
        <v>154</v>
      </c>
      <c r="V10" s="24" t="str">
        <f t="shared" si="4"/>
        <v>Ebeling</v>
      </c>
      <c r="W10" s="24" t="str">
        <f t="shared" si="5"/>
        <v>Olaf</v>
      </c>
      <c r="X10" s="24" t="str">
        <f t="shared" si="6"/>
        <v>SFC Neptun Luckenau</v>
      </c>
      <c r="Y10" s="26" t="str">
        <f t="shared" si="7"/>
        <v>LM</v>
      </c>
      <c r="Z10" s="19">
        <v>75.03</v>
      </c>
      <c r="AA10" s="19">
        <v>73.22</v>
      </c>
      <c r="AB10" s="44">
        <f t="shared" si="8"/>
        <v>148.25</v>
      </c>
      <c r="AC10" s="17" t="s">
        <v>20</v>
      </c>
      <c r="AD10" s="19">
        <v>105.33</v>
      </c>
      <c r="AE10" s="22">
        <f t="shared" si="9"/>
        <v>157.995</v>
      </c>
      <c r="AF10" s="17"/>
      <c r="AG10" s="22">
        <f t="shared" si="10"/>
        <v>825.1650000000001</v>
      </c>
      <c r="AH10" s="51" t="s">
        <v>155</v>
      </c>
      <c r="AI10" s="21">
        <v>90</v>
      </c>
      <c r="AJ10" s="17"/>
      <c r="AK10" s="19">
        <v>102.97</v>
      </c>
      <c r="AL10" s="22">
        <f>AK10*1.5</f>
        <v>154.45499999999998</v>
      </c>
      <c r="AN10" s="22">
        <f>SUM(AI10,AL10)</f>
        <v>244.45499999999998</v>
      </c>
      <c r="AO10" s="83" t="s">
        <v>155</v>
      </c>
      <c r="AP10" s="22">
        <f>AG10+AN10</f>
        <v>1069.6200000000001</v>
      </c>
      <c r="AQ10" s="51" t="s">
        <v>155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</row>
    <row r="11" spans="1:155" s="8" customFormat="1" ht="13.5" customHeight="1">
      <c r="A11" s="66" t="s">
        <v>103</v>
      </c>
      <c r="B11" s="66" t="s">
        <v>104</v>
      </c>
      <c r="C11" s="66" t="s">
        <v>44</v>
      </c>
      <c r="D11" s="80" t="s">
        <v>178</v>
      </c>
      <c r="E11" s="18">
        <v>85</v>
      </c>
      <c r="F11" s="37"/>
      <c r="G11" s="19">
        <v>62.95</v>
      </c>
      <c r="H11" s="20">
        <v>61.19</v>
      </c>
      <c r="I11" s="19">
        <f t="shared" si="0"/>
        <v>124.14</v>
      </c>
      <c r="J11" s="17"/>
      <c r="K11" s="21">
        <v>94</v>
      </c>
      <c r="L11" s="18"/>
      <c r="M11" s="21">
        <v>100</v>
      </c>
      <c r="N11" s="18"/>
      <c r="O11" s="19">
        <v>70.35</v>
      </c>
      <c r="P11" s="22">
        <f t="shared" si="1"/>
        <v>105.52499999999999</v>
      </c>
      <c r="Q11" s="17"/>
      <c r="R11" s="22">
        <f t="shared" si="2"/>
        <v>299.525</v>
      </c>
      <c r="S11" s="17"/>
      <c r="T11" s="22">
        <f t="shared" si="3"/>
        <v>508.66499999999996</v>
      </c>
      <c r="U11" s="51" t="s">
        <v>156</v>
      </c>
      <c r="V11" s="24" t="str">
        <f t="shared" si="4"/>
        <v>Bruder</v>
      </c>
      <c r="W11" s="24" t="str">
        <f t="shared" si="5"/>
        <v>Klaus-Jürgen</v>
      </c>
      <c r="X11" s="24" t="str">
        <f t="shared" si="6"/>
        <v>SFC Neptun Luckenau</v>
      </c>
      <c r="Y11" s="26" t="str">
        <f t="shared" si="7"/>
        <v>LM</v>
      </c>
      <c r="Z11" s="19">
        <v>86.22</v>
      </c>
      <c r="AA11" s="19">
        <v>71.51</v>
      </c>
      <c r="AB11" s="44">
        <f t="shared" si="8"/>
        <v>157.73000000000002</v>
      </c>
      <c r="AC11" s="47"/>
      <c r="AD11" s="19">
        <v>104.77</v>
      </c>
      <c r="AE11" s="22">
        <f t="shared" si="9"/>
        <v>157.155</v>
      </c>
      <c r="AF11" s="47"/>
      <c r="AG11" s="22">
        <f t="shared" si="10"/>
        <v>823.55</v>
      </c>
      <c r="AH11" s="51" t="s">
        <v>156</v>
      </c>
      <c r="AI11" s="21">
        <v>100</v>
      </c>
      <c r="AJ11" s="47"/>
      <c r="AK11" s="19">
        <v>98.87</v>
      </c>
      <c r="AL11" s="22">
        <f>AK11*1.5</f>
        <v>148.305</v>
      </c>
      <c r="AM11" s="48"/>
      <c r="AN11" s="22">
        <f>SUM(AI11,AL11)</f>
        <v>248.305</v>
      </c>
      <c r="AO11" s="51" t="s">
        <v>150</v>
      </c>
      <c r="AP11" s="22">
        <f>AG11+AN11</f>
        <v>1071.855</v>
      </c>
      <c r="AQ11" s="51" t="s">
        <v>154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8" customFormat="1" ht="13.5" customHeight="1">
      <c r="A12" s="66" t="s">
        <v>113</v>
      </c>
      <c r="B12" s="66" t="s">
        <v>31</v>
      </c>
      <c r="C12" s="66" t="s">
        <v>114</v>
      </c>
      <c r="D12" s="80" t="s">
        <v>178</v>
      </c>
      <c r="E12" s="18">
        <v>95</v>
      </c>
      <c r="F12" s="37"/>
      <c r="G12" s="19">
        <v>62.02</v>
      </c>
      <c r="H12" s="20">
        <v>59.41</v>
      </c>
      <c r="I12" s="19">
        <f t="shared" si="0"/>
        <v>121.43</v>
      </c>
      <c r="J12" s="47"/>
      <c r="K12" s="21">
        <v>98</v>
      </c>
      <c r="L12" s="37"/>
      <c r="M12" s="21">
        <v>90</v>
      </c>
      <c r="N12" s="37"/>
      <c r="O12" s="19">
        <v>69.31</v>
      </c>
      <c r="P12" s="22">
        <f t="shared" si="1"/>
        <v>103.965</v>
      </c>
      <c r="Q12" s="47"/>
      <c r="R12" s="22">
        <f t="shared" si="2"/>
        <v>291.96500000000003</v>
      </c>
      <c r="S12" s="47"/>
      <c r="T12" s="22">
        <f t="shared" si="3"/>
        <v>508.395</v>
      </c>
      <c r="U12" s="51" t="s">
        <v>157</v>
      </c>
      <c r="V12" s="24" t="str">
        <f t="shared" si="4"/>
        <v>Harter</v>
      </c>
      <c r="W12" s="24" t="str">
        <f t="shared" si="5"/>
        <v>Michael</v>
      </c>
      <c r="X12" s="24" t="str">
        <f t="shared" si="6"/>
        <v>Bayer Leverkusen</v>
      </c>
      <c r="Y12" s="26" t="str">
        <f t="shared" si="7"/>
        <v>LM</v>
      </c>
      <c r="Z12" s="19">
        <v>77.08</v>
      </c>
      <c r="AA12" s="19">
        <v>74.9</v>
      </c>
      <c r="AB12" s="44">
        <f t="shared" si="8"/>
        <v>151.98000000000002</v>
      </c>
      <c r="AC12" s="17"/>
      <c r="AD12" s="19">
        <v>103.19</v>
      </c>
      <c r="AE12" s="22">
        <f t="shared" si="9"/>
        <v>154.785</v>
      </c>
      <c r="AF12" s="17"/>
      <c r="AG12" s="22">
        <f t="shared" si="10"/>
        <v>815.16</v>
      </c>
      <c r="AH12" s="51" t="s">
        <v>157</v>
      </c>
      <c r="AI12" s="21">
        <v>90</v>
      </c>
      <c r="AJ12" s="17"/>
      <c r="AK12" s="19">
        <v>99.7</v>
      </c>
      <c r="AL12" s="22">
        <f>AK12*1.5</f>
        <v>149.55</v>
      </c>
      <c r="AN12" s="22">
        <f>SUM(AI12,AL12)</f>
        <v>239.55</v>
      </c>
      <c r="AO12" s="51" t="s">
        <v>158</v>
      </c>
      <c r="AP12" s="22">
        <f>AG12+AN12</f>
        <v>1054.71</v>
      </c>
      <c r="AQ12" s="51" t="s">
        <v>156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</row>
    <row r="13" spans="1:155" s="8" customFormat="1" ht="13.5" customHeight="1">
      <c r="A13" s="66" t="s">
        <v>102</v>
      </c>
      <c r="B13" s="66" t="s">
        <v>31</v>
      </c>
      <c r="C13" s="66" t="s">
        <v>29</v>
      </c>
      <c r="D13" s="80" t="s">
        <v>178</v>
      </c>
      <c r="E13" s="18">
        <v>85</v>
      </c>
      <c r="F13" s="37"/>
      <c r="G13" s="19">
        <v>63.05</v>
      </c>
      <c r="H13" s="20">
        <v>62.55</v>
      </c>
      <c r="I13" s="19">
        <f t="shared" si="0"/>
        <v>125.6</v>
      </c>
      <c r="J13" s="17"/>
      <c r="K13" s="21">
        <v>90</v>
      </c>
      <c r="L13" s="18"/>
      <c r="M13" s="21">
        <v>80</v>
      </c>
      <c r="N13" s="18"/>
      <c r="O13" s="19">
        <v>66.99</v>
      </c>
      <c r="P13" s="22">
        <f t="shared" si="1"/>
        <v>100.48499999999999</v>
      </c>
      <c r="Q13" s="17"/>
      <c r="R13" s="22">
        <f t="shared" si="2"/>
        <v>270.485</v>
      </c>
      <c r="S13" s="17"/>
      <c r="T13" s="22">
        <f t="shared" si="3"/>
        <v>481.08500000000004</v>
      </c>
      <c r="U13" s="51" t="s">
        <v>160</v>
      </c>
      <c r="V13" s="24" t="str">
        <f t="shared" si="4"/>
        <v>Brösch</v>
      </c>
      <c r="W13" s="24" t="str">
        <f t="shared" si="5"/>
        <v>Michael</v>
      </c>
      <c r="X13" s="24" t="str">
        <f t="shared" si="6"/>
        <v>LV Berlin-Brandenburg</v>
      </c>
      <c r="Y13" s="26" t="str">
        <f t="shared" si="7"/>
        <v>LM</v>
      </c>
      <c r="Z13" s="19">
        <v>83.37</v>
      </c>
      <c r="AA13" s="19">
        <v>76.96</v>
      </c>
      <c r="AB13" s="44">
        <f t="shared" si="8"/>
        <v>160.32999999999998</v>
      </c>
      <c r="AC13" s="47"/>
      <c r="AD13" s="19">
        <v>110.88</v>
      </c>
      <c r="AE13" s="22">
        <f t="shared" si="9"/>
        <v>166.32</v>
      </c>
      <c r="AF13" s="47"/>
      <c r="AG13" s="22">
        <f t="shared" si="10"/>
        <v>807.7349999999999</v>
      </c>
      <c r="AH13" s="51" t="s">
        <v>158</v>
      </c>
      <c r="AI13" s="21">
        <v>40</v>
      </c>
      <c r="AJ13" s="47"/>
      <c r="AK13" s="19">
        <v>90.85</v>
      </c>
      <c r="AL13" s="22">
        <f>AK13*1.5</f>
        <v>136.27499999999998</v>
      </c>
      <c r="AM13" s="48"/>
      <c r="AN13" s="22">
        <f>SUM(AI13,AL13)</f>
        <v>176.27499999999998</v>
      </c>
      <c r="AO13" s="83" t="s">
        <v>167</v>
      </c>
      <c r="AP13" s="22">
        <f>AG13+AN13</f>
        <v>984.0099999999999</v>
      </c>
      <c r="AQ13" s="51" t="s">
        <v>159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</row>
    <row r="14" spans="1:155" s="8" customFormat="1" ht="13.5" customHeight="1">
      <c r="A14" s="66" t="s">
        <v>141</v>
      </c>
      <c r="B14" s="66" t="s">
        <v>56</v>
      </c>
      <c r="C14" s="66" t="s">
        <v>52</v>
      </c>
      <c r="D14" s="80" t="s">
        <v>178</v>
      </c>
      <c r="E14" s="18">
        <v>90</v>
      </c>
      <c r="F14" s="37"/>
      <c r="G14" s="19">
        <v>53.47</v>
      </c>
      <c r="H14" s="20">
        <v>53.44</v>
      </c>
      <c r="I14" s="19">
        <f t="shared" si="0"/>
        <v>106.91</v>
      </c>
      <c r="J14" s="47"/>
      <c r="K14" s="21">
        <v>88</v>
      </c>
      <c r="L14" s="37"/>
      <c r="M14" s="21">
        <v>100</v>
      </c>
      <c r="N14" s="37"/>
      <c r="O14" s="19">
        <v>72.37</v>
      </c>
      <c r="P14" s="22">
        <f t="shared" si="1"/>
        <v>108.555</v>
      </c>
      <c r="Q14" s="51"/>
      <c r="R14" s="22">
        <f t="shared" si="2"/>
        <v>296.555</v>
      </c>
      <c r="S14" s="47"/>
      <c r="T14" s="22">
        <f t="shared" si="3"/>
        <v>493.465</v>
      </c>
      <c r="U14" s="51" t="s">
        <v>158</v>
      </c>
      <c r="V14" s="24" t="str">
        <f t="shared" si="4"/>
        <v>Töllner</v>
      </c>
      <c r="W14" s="24" t="str">
        <f t="shared" si="5"/>
        <v>Jonas</v>
      </c>
      <c r="X14" s="24" t="str">
        <f t="shared" si="6"/>
        <v>MTV Schwabstedt</v>
      </c>
      <c r="Y14" s="26" t="str">
        <f t="shared" si="7"/>
        <v>LM</v>
      </c>
      <c r="Z14" s="19">
        <v>70.78</v>
      </c>
      <c r="AA14" s="19">
        <v>69.69</v>
      </c>
      <c r="AB14" s="44">
        <f t="shared" si="8"/>
        <v>140.47</v>
      </c>
      <c r="AC14" s="47"/>
      <c r="AD14" s="19">
        <v>110.24</v>
      </c>
      <c r="AE14" s="22">
        <f t="shared" si="9"/>
        <v>165.35999999999999</v>
      </c>
      <c r="AF14" s="47"/>
      <c r="AG14" s="22">
        <f t="shared" si="10"/>
        <v>799.295</v>
      </c>
      <c r="AH14" s="51" t="s">
        <v>159</v>
      </c>
      <c r="AI14" s="21"/>
      <c r="AJ14" s="47"/>
      <c r="AK14" s="19"/>
      <c r="AL14" s="22"/>
      <c r="AM14" s="48"/>
      <c r="AN14" s="22"/>
      <c r="AO14" s="51"/>
      <c r="AP14" s="22"/>
      <c r="AQ14" s="51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</row>
    <row r="15" spans="1:155" s="8" customFormat="1" ht="13.5" customHeight="1">
      <c r="A15" s="66" t="s">
        <v>133</v>
      </c>
      <c r="B15" s="66" t="s">
        <v>134</v>
      </c>
      <c r="C15" s="66" t="s">
        <v>89</v>
      </c>
      <c r="D15" s="80" t="s">
        <v>178</v>
      </c>
      <c r="E15" s="18">
        <v>90</v>
      </c>
      <c r="F15" s="37"/>
      <c r="G15" s="19">
        <v>54.39</v>
      </c>
      <c r="H15" s="20">
        <v>54.37</v>
      </c>
      <c r="I15" s="19">
        <f t="shared" si="0"/>
        <v>108.75999999999999</v>
      </c>
      <c r="J15" s="55"/>
      <c r="K15" s="21">
        <v>82</v>
      </c>
      <c r="L15" s="53"/>
      <c r="M15" s="67">
        <v>90</v>
      </c>
      <c r="N15" s="53"/>
      <c r="O15" s="19">
        <v>70.65</v>
      </c>
      <c r="P15" s="22">
        <f t="shared" si="1"/>
        <v>105.97500000000001</v>
      </c>
      <c r="Q15" s="55"/>
      <c r="R15" s="22">
        <f t="shared" si="2"/>
        <v>277.975</v>
      </c>
      <c r="S15" s="55"/>
      <c r="T15" s="22">
        <f t="shared" si="3"/>
        <v>476.735</v>
      </c>
      <c r="U15" s="51" t="s">
        <v>161</v>
      </c>
      <c r="V15" s="24" t="str">
        <f t="shared" si="4"/>
        <v>Neumann</v>
      </c>
      <c r="W15" s="24" t="str">
        <f t="shared" si="5"/>
        <v>Jan</v>
      </c>
      <c r="X15" s="24" t="str">
        <f t="shared" si="6"/>
        <v>VdSA Kellinghusen</v>
      </c>
      <c r="Y15" s="26" t="str">
        <f t="shared" si="7"/>
        <v>LM</v>
      </c>
      <c r="Z15" s="19">
        <v>76.32</v>
      </c>
      <c r="AA15" s="19">
        <v>73.22</v>
      </c>
      <c r="AB15" s="44">
        <f t="shared" si="8"/>
        <v>149.54</v>
      </c>
      <c r="AC15" s="47"/>
      <c r="AD15" s="19">
        <v>112.77</v>
      </c>
      <c r="AE15" s="22">
        <f t="shared" si="9"/>
        <v>169.155</v>
      </c>
      <c r="AF15" s="47"/>
      <c r="AG15" s="22">
        <f t="shared" si="10"/>
        <v>795.43</v>
      </c>
      <c r="AH15" s="51" t="s">
        <v>160</v>
      </c>
      <c r="AI15" s="21">
        <v>80</v>
      </c>
      <c r="AJ15" s="47"/>
      <c r="AK15" s="19">
        <v>109.49</v>
      </c>
      <c r="AL15" s="22">
        <f>AK15*1.5</f>
        <v>164.23499999999999</v>
      </c>
      <c r="AM15" s="48"/>
      <c r="AN15" s="22">
        <f>SUM(AI15,AL15)</f>
        <v>244.23499999999999</v>
      </c>
      <c r="AO15" s="51" t="s">
        <v>156</v>
      </c>
      <c r="AP15" s="22">
        <f>AG15+AN15</f>
        <v>1039.665</v>
      </c>
      <c r="AQ15" s="51" t="s">
        <v>158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</row>
    <row r="16" spans="1:155" s="8" customFormat="1" ht="13.5" customHeight="1">
      <c r="A16" s="66" t="s">
        <v>99</v>
      </c>
      <c r="B16" s="66" t="s">
        <v>100</v>
      </c>
      <c r="C16" s="66" t="s">
        <v>101</v>
      </c>
      <c r="D16" s="80" t="s">
        <v>178</v>
      </c>
      <c r="E16" s="18">
        <v>100</v>
      </c>
      <c r="F16" s="37"/>
      <c r="G16" s="19">
        <v>54.41</v>
      </c>
      <c r="H16" s="20">
        <v>49.71</v>
      </c>
      <c r="I16" s="19">
        <f t="shared" si="0"/>
        <v>104.12</v>
      </c>
      <c r="J16" s="47"/>
      <c r="K16" s="21">
        <v>90</v>
      </c>
      <c r="L16" s="37"/>
      <c r="M16" s="21">
        <v>75</v>
      </c>
      <c r="N16" s="37"/>
      <c r="O16" s="19">
        <v>69.87</v>
      </c>
      <c r="P16" s="22">
        <f t="shared" si="1"/>
        <v>104.805</v>
      </c>
      <c r="Q16" s="47"/>
      <c r="R16" s="22">
        <f t="shared" si="2"/>
        <v>269.805</v>
      </c>
      <c r="S16" s="47"/>
      <c r="T16" s="22">
        <f t="shared" si="3"/>
        <v>473.925</v>
      </c>
      <c r="U16" s="51" t="s">
        <v>162</v>
      </c>
      <c r="V16" s="24" t="str">
        <f t="shared" si="4"/>
        <v>Balles</v>
      </c>
      <c r="W16" s="24" t="str">
        <f t="shared" si="5"/>
        <v>Otmar</v>
      </c>
      <c r="X16" s="24" t="str">
        <f t="shared" si="6"/>
        <v>AC Karden</v>
      </c>
      <c r="Y16" s="26" t="str">
        <f t="shared" si="7"/>
        <v>LM</v>
      </c>
      <c r="Z16" s="19">
        <v>82.8</v>
      </c>
      <c r="AA16" s="19">
        <v>76.55</v>
      </c>
      <c r="AB16" s="44">
        <f t="shared" si="8"/>
        <v>159.35</v>
      </c>
      <c r="AC16" s="47"/>
      <c r="AD16" s="19">
        <v>105.43</v>
      </c>
      <c r="AE16" s="22">
        <f t="shared" si="9"/>
        <v>158.145</v>
      </c>
      <c r="AF16" s="47"/>
      <c r="AG16" s="22">
        <f t="shared" si="10"/>
        <v>791.42</v>
      </c>
      <c r="AH16" s="51" t="s">
        <v>161</v>
      </c>
      <c r="AI16" s="21">
        <v>90</v>
      </c>
      <c r="AJ16" s="47"/>
      <c r="AK16" s="19">
        <v>105.52</v>
      </c>
      <c r="AL16" s="22">
        <f>AK16*1.5</f>
        <v>158.28</v>
      </c>
      <c r="AM16" s="48"/>
      <c r="AN16" s="22">
        <f>SUM(AI16,AL16)</f>
        <v>248.28</v>
      </c>
      <c r="AO16" s="83" t="s">
        <v>151</v>
      </c>
      <c r="AP16" s="22">
        <f>AG16+AN16</f>
        <v>1039.7</v>
      </c>
      <c r="AQ16" s="51" t="s">
        <v>157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</row>
    <row r="17" spans="1:43" s="13" customFormat="1" ht="13.5" customHeight="1">
      <c r="A17" s="66" t="s">
        <v>115</v>
      </c>
      <c r="B17" s="66" t="s">
        <v>31</v>
      </c>
      <c r="C17" s="66" t="s">
        <v>116</v>
      </c>
      <c r="D17" s="80" t="s">
        <v>178</v>
      </c>
      <c r="E17" s="18">
        <v>95</v>
      </c>
      <c r="F17" s="37"/>
      <c r="G17" s="19">
        <v>53.68</v>
      </c>
      <c r="H17" s="20">
        <v>53.23</v>
      </c>
      <c r="I17" s="19">
        <f t="shared" si="0"/>
        <v>106.91</v>
      </c>
      <c r="J17" s="47"/>
      <c r="K17" s="8">
        <v>96</v>
      </c>
      <c r="L17" s="51"/>
      <c r="M17" s="21">
        <v>90</v>
      </c>
      <c r="N17" s="37"/>
      <c r="O17" s="19">
        <v>69.23</v>
      </c>
      <c r="P17" s="22">
        <f t="shared" si="1"/>
        <v>103.845</v>
      </c>
      <c r="Q17" s="51"/>
      <c r="R17" s="22">
        <f t="shared" si="2"/>
        <v>289.845</v>
      </c>
      <c r="S17" s="51"/>
      <c r="T17" s="22">
        <f t="shared" si="3"/>
        <v>491.755</v>
      </c>
      <c r="U17" s="51" t="s">
        <v>159</v>
      </c>
      <c r="V17" s="24" t="str">
        <f t="shared" si="4"/>
        <v>Hasenhütl</v>
      </c>
      <c r="W17" s="24" t="str">
        <f t="shared" si="5"/>
        <v>Michael</v>
      </c>
      <c r="X17" s="24" t="str">
        <f t="shared" si="6"/>
        <v>ASG Ford Köln</v>
      </c>
      <c r="Y17" s="26" t="str">
        <f t="shared" si="7"/>
        <v>LM</v>
      </c>
      <c r="Z17" s="19">
        <v>65.66</v>
      </c>
      <c r="AA17" s="19">
        <v>65.09</v>
      </c>
      <c r="AB17" s="44">
        <f t="shared" si="8"/>
        <v>130.75</v>
      </c>
      <c r="AC17" s="17"/>
      <c r="AD17" s="19">
        <v>98.9</v>
      </c>
      <c r="AE17" s="22">
        <f t="shared" si="9"/>
        <v>148.35000000000002</v>
      </c>
      <c r="AF17" s="17"/>
      <c r="AG17" s="22">
        <f t="shared" si="10"/>
        <v>770.855</v>
      </c>
      <c r="AH17" s="51" t="s">
        <v>162</v>
      </c>
      <c r="AI17" s="21"/>
      <c r="AJ17" s="17"/>
      <c r="AK17" s="19"/>
      <c r="AL17" s="22"/>
      <c r="AM17" s="8"/>
      <c r="AN17" s="22"/>
      <c r="AO17" s="51"/>
      <c r="AP17" s="22"/>
      <c r="AQ17" s="51"/>
    </row>
    <row r="18" spans="1:43" s="13" customFormat="1" ht="13.5" customHeight="1">
      <c r="A18" s="66" t="s">
        <v>106</v>
      </c>
      <c r="B18" s="66" t="s">
        <v>107</v>
      </c>
      <c r="C18" s="66" t="s">
        <v>108</v>
      </c>
      <c r="D18" s="80" t="s">
        <v>178</v>
      </c>
      <c r="E18" s="18">
        <v>70</v>
      </c>
      <c r="F18" s="37"/>
      <c r="G18" s="19">
        <v>58.15</v>
      </c>
      <c r="H18" s="20">
        <v>57.06</v>
      </c>
      <c r="I18" s="19">
        <f t="shared" si="0"/>
        <v>115.21000000000001</v>
      </c>
      <c r="J18" s="47"/>
      <c r="K18" s="8">
        <v>88</v>
      </c>
      <c r="L18" s="47"/>
      <c r="M18" s="21">
        <v>95</v>
      </c>
      <c r="N18" s="37"/>
      <c r="O18" s="19">
        <v>62.84</v>
      </c>
      <c r="P18" s="22">
        <f t="shared" si="1"/>
        <v>94.26</v>
      </c>
      <c r="Q18" s="47"/>
      <c r="R18" s="22">
        <f t="shared" si="2"/>
        <v>277.26</v>
      </c>
      <c r="S18" s="51"/>
      <c r="T18" s="22">
        <f t="shared" si="3"/>
        <v>462.47</v>
      </c>
      <c r="U18" s="51" t="s">
        <v>163</v>
      </c>
      <c r="V18" s="24" t="str">
        <f t="shared" si="4"/>
        <v>Dimmerling</v>
      </c>
      <c r="W18" s="24" t="str">
        <f t="shared" si="5"/>
        <v>Gerhard</v>
      </c>
      <c r="X18" s="24" t="str">
        <f t="shared" si="6"/>
        <v>ASV Bingen</v>
      </c>
      <c r="Y18" s="26" t="str">
        <f t="shared" si="7"/>
        <v>LM</v>
      </c>
      <c r="Z18" s="19">
        <v>77.15</v>
      </c>
      <c r="AA18" s="19">
        <v>64.08</v>
      </c>
      <c r="AB18" s="44">
        <f t="shared" si="8"/>
        <v>141.23000000000002</v>
      </c>
      <c r="AC18" s="17"/>
      <c r="AD18" s="19">
        <v>97.74</v>
      </c>
      <c r="AE18" s="22">
        <f t="shared" si="9"/>
        <v>146.60999999999999</v>
      </c>
      <c r="AF18" s="17"/>
      <c r="AG18" s="22">
        <f t="shared" si="10"/>
        <v>750.3100000000001</v>
      </c>
      <c r="AH18" s="51" t="s">
        <v>163</v>
      </c>
      <c r="AI18" s="21">
        <v>80</v>
      </c>
      <c r="AJ18" s="17"/>
      <c r="AK18" s="19">
        <v>78.38</v>
      </c>
      <c r="AL18" s="22">
        <f>AK18*1.5</f>
        <v>117.57</v>
      </c>
      <c r="AM18" s="8"/>
      <c r="AN18" s="22">
        <f>SUM(AI18,AL18)</f>
        <v>197.57</v>
      </c>
      <c r="AO18" s="51" t="s">
        <v>166</v>
      </c>
      <c r="AP18" s="22">
        <f>AG18+AN18</f>
        <v>947.8800000000001</v>
      </c>
      <c r="AQ18" s="51" t="s">
        <v>162</v>
      </c>
    </row>
    <row r="19" spans="1:43" s="13" customFormat="1" ht="13.5" customHeight="1">
      <c r="A19" s="66" t="s">
        <v>138</v>
      </c>
      <c r="B19" s="66" t="s">
        <v>46</v>
      </c>
      <c r="C19" s="66" t="s">
        <v>44</v>
      </c>
      <c r="D19" s="80" t="s">
        <v>178</v>
      </c>
      <c r="E19" s="18">
        <v>90</v>
      </c>
      <c r="F19" s="37"/>
      <c r="G19" s="19">
        <v>46.06</v>
      </c>
      <c r="H19" s="20">
        <v>45.82</v>
      </c>
      <c r="I19" s="19">
        <f t="shared" si="0"/>
        <v>91.88</v>
      </c>
      <c r="J19" s="47"/>
      <c r="K19" s="21">
        <v>84</v>
      </c>
      <c r="L19" s="37"/>
      <c r="M19" s="21">
        <v>95</v>
      </c>
      <c r="N19" s="37"/>
      <c r="O19" s="19">
        <v>66.06</v>
      </c>
      <c r="P19" s="22">
        <f t="shared" si="1"/>
        <v>99.09</v>
      </c>
      <c r="Q19" s="51"/>
      <c r="R19" s="22">
        <f t="shared" si="2"/>
        <v>278.09000000000003</v>
      </c>
      <c r="S19" s="47"/>
      <c r="T19" s="22">
        <f t="shared" si="3"/>
        <v>459.97</v>
      </c>
      <c r="U19" s="51" t="s">
        <v>164</v>
      </c>
      <c r="V19" s="24" t="str">
        <f t="shared" si="4"/>
        <v>Schönburg</v>
      </c>
      <c r="W19" s="24" t="str">
        <f t="shared" si="5"/>
        <v>David</v>
      </c>
      <c r="X19" s="24" t="str">
        <f t="shared" si="6"/>
        <v>SFC Neptun Luckenau</v>
      </c>
      <c r="Y19" s="26" t="str">
        <f t="shared" si="7"/>
        <v>LM</v>
      </c>
      <c r="Z19" s="19">
        <v>71.64</v>
      </c>
      <c r="AA19" s="19">
        <v>68.73</v>
      </c>
      <c r="AB19" s="44">
        <f t="shared" si="8"/>
        <v>140.37</v>
      </c>
      <c r="AC19" s="51"/>
      <c r="AD19" s="19">
        <v>99.29</v>
      </c>
      <c r="AE19" s="22">
        <f t="shared" si="9"/>
        <v>148.935</v>
      </c>
      <c r="AF19" s="47"/>
      <c r="AG19" s="22">
        <f t="shared" si="10"/>
        <v>749.2750000000001</v>
      </c>
      <c r="AH19" s="51" t="s">
        <v>164</v>
      </c>
      <c r="AI19" s="21">
        <v>65</v>
      </c>
      <c r="AJ19" s="47"/>
      <c r="AK19" s="19">
        <v>93.46</v>
      </c>
      <c r="AL19" s="22">
        <f>AK19*1.5</f>
        <v>140.19</v>
      </c>
      <c r="AM19" s="48"/>
      <c r="AN19" s="22">
        <f>SUM(AI19,AL19)</f>
        <v>205.19</v>
      </c>
      <c r="AO19" s="83" t="s">
        <v>165</v>
      </c>
      <c r="AP19" s="22">
        <f>AG19+AN19</f>
        <v>954.4650000000001</v>
      </c>
      <c r="AQ19" s="51" t="s">
        <v>160</v>
      </c>
    </row>
    <row r="20" spans="1:155" s="8" customFormat="1" ht="13.5" customHeight="1">
      <c r="A20" s="66" t="s">
        <v>127</v>
      </c>
      <c r="B20" s="66" t="s">
        <v>128</v>
      </c>
      <c r="C20" s="66" t="s">
        <v>29</v>
      </c>
      <c r="D20" s="80" t="s">
        <v>178</v>
      </c>
      <c r="E20" s="18">
        <v>65</v>
      </c>
      <c r="F20" s="37"/>
      <c r="G20" s="19">
        <v>59.68</v>
      </c>
      <c r="H20" s="20">
        <v>55.18</v>
      </c>
      <c r="I20" s="19">
        <f t="shared" si="0"/>
        <v>114.86</v>
      </c>
      <c r="J20" s="17"/>
      <c r="K20" s="21">
        <v>86</v>
      </c>
      <c r="L20" s="18"/>
      <c r="M20" s="21">
        <v>85</v>
      </c>
      <c r="N20" s="18"/>
      <c r="O20" s="19">
        <v>68.7</v>
      </c>
      <c r="P20" s="22">
        <f t="shared" si="1"/>
        <v>103.05000000000001</v>
      </c>
      <c r="Q20" s="17"/>
      <c r="R20" s="22">
        <f t="shared" si="2"/>
        <v>274.05</v>
      </c>
      <c r="S20" s="60"/>
      <c r="T20" s="22">
        <f t="shared" si="3"/>
        <v>453.91</v>
      </c>
      <c r="U20" s="51" t="s">
        <v>165</v>
      </c>
      <c r="V20" s="24" t="str">
        <f t="shared" si="4"/>
        <v>Madauß</v>
      </c>
      <c r="W20" s="24" t="str">
        <f t="shared" si="5"/>
        <v>Felix</v>
      </c>
      <c r="X20" s="24" t="str">
        <f t="shared" si="6"/>
        <v>LV Berlin-Brandenburg</v>
      </c>
      <c r="Y20" s="26" t="str">
        <f t="shared" si="7"/>
        <v>LM</v>
      </c>
      <c r="Z20" s="19">
        <v>65.43</v>
      </c>
      <c r="AA20" s="19">
        <v>62.18</v>
      </c>
      <c r="AB20" s="44">
        <f t="shared" si="8"/>
        <v>127.61000000000001</v>
      </c>
      <c r="AC20" s="17"/>
      <c r="AD20" s="19">
        <v>103.55</v>
      </c>
      <c r="AE20" s="22">
        <f t="shared" si="9"/>
        <v>155.325</v>
      </c>
      <c r="AF20" s="17"/>
      <c r="AG20" s="22">
        <f t="shared" si="10"/>
        <v>736.845</v>
      </c>
      <c r="AH20" s="51" t="s">
        <v>165</v>
      </c>
      <c r="AI20" s="21">
        <v>80</v>
      </c>
      <c r="AJ20" s="17"/>
      <c r="AK20" s="19">
        <v>84.82</v>
      </c>
      <c r="AL20" s="22">
        <f>AK20*1.5</f>
        <v>127.22999999999999</v>
      </c>
      <c r="AN20" s="22">
        <f>SUM(AI20,AL20)</f>
        <v>207.23</v>
      </c>
      <c r="AO20" s="51" t="s">
        <v>164</v>
      </c>
      <c r="AP20" s="22">
        <f>AG20+AN20</f>
        <v>944.075</v>
      </c>
      <c r="AQ20" s="51" t="s">
        <v>163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</row>
    <row r="21" spans="1:155" s="8" customFormat="1" ht="13.5" customHeight="1">
      <c r="A21" s="66" t="s">
        <v>124</v>
      </c>
      <c r="B21" s="66" t="s">
        <v>125</v>
      </c>
      <c r="C21" s="66" t="s">
        <v>126</v>
      </c>
      <c r="D21" s="80" t="s">
        <v>178</v>
      </c>
      <c r="E21" s="18">
        <v>50</v>
      </c>
      <c r="F21" s="37"/>
      <c r="G21" s="19">
        <v>55.58</v>
      </c>
      <c r="H21" s="20">
        <v>53.09</v>
      </c>
      <c r="I21" s="19">
        <f t="shared" si="0"/>
        <v>108.67</v>
      </c>
      <c r="J21" s="17"/>
      <c r="K21" s="21">
        <v>94</v>
      </c>
      <c r="L21" s="18"/>
      <c r="M21" s="21">
        <v>95</v>
      </c>
      <c r="N21" s="18"/>
      <c r="O21" s="19">
        <v>68.99</v>
      </c>
      <c r="P21" s="22">
        <f t="shared" si="1"/>
        <v>103.48499999999999</v>
      </c>
      <c r="Q21" s="17"/>
      <c r="R21" s="22">
        <f t="shared" si="2"/>
        <v>292.485</v>
      </c>
      <c r="S21" s="47"/>
      <c r="T21" s="22">
        <f t="shared" si="3"/>
        <v>451.155</v>
      </c>
      <c r="U21" s="51" t="s">
        <v>166</v>
      </c>
      <c r="V21" s="24" t="str">
        <f t="shared" si="4"/>
        <v>Klett</v>
      </c>
      <c r="W21" s="24" t="str">
        <f t="shared" si="5"/>
        <v>Jürgen</v>
      </c>
      <c r="X21" s="24" t="str">
        <f t="shared" si="6"/>
        <v>Dillingen</v>
      </c>
      <c r="Y21" s="26" t="str">
        <f t="shared" si="7"/>
        <v>LM</v>
      </c>
      <c r="Z21" s="19">
        <v>61.11</v>
      </c>
      <c r="AA21" s="19">
        <v>58.31</v>
      </c>
      <c r="AB21" s="44">
        <f t="shared" si="8"/>
        <v>119.42</v>
      </c>
      <c r="AC21" s="55"/>
      <c r="AD21" s="19">
        <v>106.8</v>
      </c>
      <c r="AE21" s="22">
        <f t="shared" si="9"/>
        <v>160.2</v>
      </c>
      <c r="AF21" s="55"/>
      <c r="AG21" s="22">
        <f t="shared" si="10"/>
        <v>730.7749999999999</v>
      </c>
      <c r="AH21" s="51" t="s">
        <v>166</v>
      </c>
      <c r="AI21" s="56"/>
      <c r="AJ21" s="55"/>
      <c r="AK21" s="54"/>
      <c r="AL21" s="22"/>
      <c r="AM21" s="57"/>
      <c r="AN21" s="22"/>
      <c r="AO21" s="51"/>
      <c r="AP21" s="22"/>
      <c r="AQ21" s="51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</row>
    <row r="22" spans="1:155" s="8" customFormat="1" ht="13.5" customHeight="1">
      <c r="A22" s="66" t="s">
        <v>93</v>
      </c>
      <c r="B22" s="66" t="s">
        <v>137</v>
      </c>
      <c r="C22" s="66" t="s">
        <v>105</v>
      </c>
      <c r="D22" s="80" t="s">
        <v>178</v>
      </c>
      <c r="E22" s="18">
        <v>60</v>
      </c>
      <c r="F22" s="37"/>
      <c r="G22" s="19">
        <v>49.06</v>
      </c>
      <c r="H22" s="20">
        <v>47.16</v>
      </c>
      <c r="I22" s="19">
        <f t="shared" si="0"/>
        <v>96.22</v>
      </c>
      <c r="J22" s="47"/>
      <c r="K22" s="21">
        <v>84</v>
      </c>
      <c r="L22" s="37"/>
      <c r="M22" s="21">
        <v>90</v>
      </c>
      <c r="N22" s="37"/>
      <c r="O22" s="19">
        <v>68.72</v>
      </c>
      <c r="P22" s="22">
        <f t="shared" si="1"/>
        <v>103.08</v>
      </c>
      <c r="Q22" s="47"/>
      <c r="R22" s="22">
        <f t="shared" si="2"/>
        <v>277.08</v>
      </c>
      <c r="S22" s="47"/>
      <c r="T22" s="22">
        <f t="shared" si="3"/>
        <v>433.3</v>
      </c>
      <c r="U22" s="51" t="s">
        <v>172</v>
      </c>
      <c r="V22" s="24" t="str">
        <f t="shared" si="4"/>
        <v>Schmitt</v>
      </c>
      <c r="W22" s="24" t="str">
        <f t="shared" si="5"/>
        <v>Peter</v>
      </c>
      <c r="X22" s="24" t="str">
        <f t="shared" si="6"/>
        <v>SC Borussia 1920 Friedr.</v>
      </c>
      <c r="Y22" s="26" t="str">
        <f t="shared" si="7"/>
        <v>LM</v>
      </c>
      <c r="Z22" s="19">
        <v>69.21</v>
      </c>
      <c r="AA22" s="19">
        <v>64.18</v>
      </c>
      <c r="AB22" s="44">
        <f t="shared" si="8"/>
        <v>133.39</v>
      </c>
      <c r="AC22" s="47"/>
      <c r="AD22" s="19">
        <v>107.49</v>
      </c>
      <c r="AE22" s="22">
        <f t="shared" si="9"/>
        <v>161.23499999999999</v>
      </c>
      <c r="AF22" s="47"/>
      <c r="AG22" s="22">
        <f t="shared" si="10"/>
        <v>727.9250000000001</v>
      </c>
      <c r="AH22" s="51" t="s">
        <v>167</v>
      </c>
      <c r="AI22" s="21"/>
      <c r="AJ22" s="47"/>
      <c r="AK22" s="19"/>
      <c r="AL22" s="22"/>
      <c r="AM22" s="48"/>
      <c r="AN22" s="22"/>
      <c r="AO22" s="51"/>
      <c r="AP22" s="22"/>
      <c r="AQ22" s="51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55" s="8" customFormat="1" ht="13.5" customHeight="1">
      <c r="A23" s="66" t="s">
        <v>144</v>
      </c>
      <c r="B23" s="66" t="s">
        <v>145</v>
      </c>
      <c r="C23" s="66" t="s">
        <v>105</v>
      </c>
      <c r="D23" s="80" t="s">
        <v>178</v>
      </c>
      <c r="E23" s="18">
        <v>45</v>
      </c>
      <c r="F23" s="37"/>
      <c r="G23" s="19">
        <v>59.01</v>
      </c>
      <c r="H23" s="20">
        <v>58.24</v>
      </c>
      <c r="I23" s="19">
        <f t="shared" si="0"/>
        <v>117.25</v>
      </c>
      <c r="J23" s="47"/>
      <c r="K23" s="21">
        <v>92</v>
      </c>
      <c r="L23" s="37"/>
      <c r="M23" s="21">
        <v>80</v>
      </c>
      <c r="N23" s="37"/>
      <c r="O23" s="19">
        <v>69.43</v>
      </c>
      <c r="P23" s="22">
        <f t="shared" si="1"/>
        <v>104.14500000000001</v>
      </c>
      <c r="Q23" s="47"/>
      <c r="R23" s="22">
        <f t="shared" si="2"/>
        <v>276.145</v>
      </c>
      <c r="S23" s="47"/>
      <c r="T23" s="22">
        <f t="shared" si="3"/>
        <v>438.395</v>
      </c>
      <c r="U23" s="51" t="s">
        <v>169</v>
      </c>
      <c r="V23" s="24" t="str">
        <f t="shared" si="4"/>
        <v>Wagner</v>
      </c>
      <c r="W23" s="24" t="str">
        <f t="shared" si="5"/>
        <v>Frank</v>
      </c>
      <c r="X23" s="24" t="str">
        <f t="shared" si="6"/>
        <v>SC Borussia 1920 Friedr.</v>
      </c>
      <c r="Y23" s="26" t="str">
        <f t="shared" si="7"/>
        <v>LM</v>
      </c>
      <c r="Z23" s="19">
        <v>67.91</v>
      </c>
      <c r="AA23" s="19">
        <v>67.7</v>
      </c>
      <c r="AB23" s="44">
        <f t="shared" si="8"/>
        <v>135.61</v>
      </c>
      <c r="AC23" s="47"/>
      <c r="AD23" s="19">
        <v>98.71</v>
      </c>
      <c r="AE23" s="22">
        <f t="shared" si="9"/>
        <v>148.065</v>
      </c>
      <c r="AF23" s="47"/>
      <c r="AG23" s="22">
        <f t="shared" si="10"/>
        <v>722.0699999999999</v>
      </c>
      <c r="AH23" s="51" t="s">
        <v>168</v>
      </c>
      <c r="AI23" s="21">
        <v>100</v>
      </c>
      <c r="AJ23" s="51"/>
      <c r="AK23" s="19">
        <v>88.24</v>
      </c>
      <c r="AL23" s="22">
        <f>AK23*1.5</f>
        <v>132.35999999999999</v>
      </c>
      <c r="AM23" s="63"/>
      <c r="AN23" s="22">
        <f>SUM(AI23,AL23)</f>
        <v>232.35999999999999</v>
      </c>
      <c r="AO23" s="83" t="s">
        <v>159</v>
      </c>
      <c r="AP23" s="22">
        <f>AG23+AN23</f>
        <v>954.43</v>
      </c>
      <c r="AQ23" s="51" t="s">
        <v>161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</row>
    <row r="24" spans="1:155" s="57" customFormat="1" ht="13.5" customHeight="1">
      <c r="A24" s="66" t="s">
        <v>122</v>
      </c>
      <c r="B24" s="66" t="s">
        <v>123</v>
      </c>
      <c r="C24" s="66" t="s">
        <v>29</v>
      </c>
      <c r="D24" s="80" t="s">
        <v>178</v>
      </c>
      <c r="E24" s="18">
        <v>60</v>
      </c>
      <c r="F24" s="37"/>
      <c r="G24" s="19">
        <v>51.38</v>
      </c>
      <c r="H24" s="20">
        <v>49.2</v>
      </c>
      <c r="I24" s="19">
        <f t="shared" si="0"/>
        <v>100.58000000000001</v>
      </c>
      <c r="J24" s="47"/>
      <c r="K24" s="21">
        <v>92</v>
      </c>
      <c r="L24" s="37"/>
      <c r="M24" s="21">
        <v>80</v>
      </c>
      <c r="N24" s="37"/>
      <c r="O24" s="19">
        <v>66.05</v>
      </c>
      <c r="P24" s="22">
        <f t="shared" si="1"/>
        <v>99.07499999999999</v>
      </c>
      <c r="Q24" s="59"/>
      <c r="R24" s="22">
        <f t="shared" si="2"/>
        <v>271.075</v>
      </c>
      <c r="S24" s="47"/>
      <c r="T24" s="22">
        <f t="shared" si="3"/>
        <v>431.65500000000003</v>
      </c>
      <c r="U24" s="51" t="s">
        <v>173</v>
      </c>
      <c r="V24" s="24" t="str">
        <f t="shared" si="4"/>
        <v>Kittlitz</v>
      </c>
      <c r="W24" s="24" t="str">
        <f t="shared" si="5"/>
        <v>Carsten von</v>
      </c>
      <c r="X24" s="24" t="str">
        <f t="shared" si="6"/>
        <v>LV Berlin-Brandenburg</v>
      </c>
      <c r="Y24" s="26" t="str">
        <f t="shared" si="7"/>
        <v>LM</v>
      </c>
      <c r="Z24" s="19">
        <v>72.43</v>
      </c>
      <c r="AA24" s="19">
        <v>65.86</v>
      </c>
      <c r="AB24" s="44">
        <f t="shared" si="8"/>
        <v>138.29000000000002</v>
      </c>
      <c r="AC24" s="47"/>
      <c r="AD24" s="19">
        <v>101.05</v>
      </c>
      <c r="AE24" s="22">
        <f t="shared" si="9"/>
        <v>151.575</v>
      </c>
      <c r="AF24" s="47"/>
      <c r="AG24" s="22">
        <f t="shared" si="10"/>
        <v>721.52</v>
      </c>
      <c r="AH24" s="51" t="s">
        <v>169</v>
      </c>
      <c r="AI24" s="21"/>
      <c r="AJ24" s="47"/>
      <c r="AK24" s="19"/>
      <c r="AL24" s="22"/>
      <c r="AM24" s="48"/>
      <c r="AN24" s="22"/>
      <c r="AO24" s="51"/>
      <c r="AP24" s="22"/>
      <c r="AQ24" s="51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</row>
    <row r="25" spans="1:155" s="57" customFormat="1" ht="13.5" customHeight="1">
      <c r="A25" s="66" t="s">
        <v>146</v>
      </c>
      <c r="B25" s="66" t="s">
        <v>147</v>
      </c>
      <c r="C25" s="66" t="s">
        <v>105</v>
      </c>
      <c r="D25" s="80" t="s">
        <v>178</v>
      </c>
      <c r="E25" s="18">
        <v>50</v>
      </c>
      <c r="F25" s="37"/>
      <c r="G25" s="19">
        <v>53.36</v>
      </c>
      <c r="H25" s="20">
        <v>52.48</v>
      </c>
      <c r="I25" s="19">
        <f t="shared" si="0"/>
        <v>105.84</v>
      </c>
      <c r="J25" s="47"/>
      <c r="K25" s="21">
        <v>84</v>
      </c>
      <c r="L25" s="37"/>
      <c r="M25" s="21">
        <v>95</v>
      </c>
      <c r="N25" s="37"/>
      <c r="O25" s="19">
        <v>66.92</v>
      </c>
      <c r="P25" s="22">
        <f t="shared" si="1"/>
        <v>100.38</v>
      </c>
      <c r="Q25" s="47"/>
      <c r="R25" s="22">
        <f t="shared" si="2"/>
        <v>279.38</v>
      </c>
      <c r="S25" s="47"/>
      <c r="T25" s="22">
        <f t="shared" si="3"/>
        <v>435.22</v>
      </c>
      <c r="U25" s="51" t="s">
        <v>171</v>
      </c>
      <c r="V25" s="24" t="str">
        <f t="shared" si="4"/>
        <v>Weigel</v>
      </c>
      <c r="W25" s="24" t="str">
        <f t="shared" si="5"/>
        <v>Thomas</v>
      </c>
      <c r="X25" s="24" t="str">
        <f t="shared" si="6"/>
        <v>SC Borussia 1920 Friedr.</v>
      </c>
      <c r="Y25" s="26" t="str">
        <f t="shared" si="7"/>
        <v>LM</v>
      </c>
      <c r="Z25" s="19">
        <v>59.34</v>
      </c>
      <c r="AA25" s="19">
        <v>58.64</v>
      </c>
      <c r="AB25" s="44">
        <f t="shared" si="8"/>
        <v>117.98</v>
      </c>
      <c r="AC25" s="47"/>
      <c r="AD25" s="19">
        <v>99.92</v>
      </c>
      <c r="AE25" s="22">
        <f t="shared" si="9"/>
        <v>149.88</v>
      </c>
      <c r="AF25" s="47"/>
      <c r="AG25" s="22">
        <f t="shared" si="10"/>
        <v>703.08</v>
      </c>
      <c r="AH25" s="51" t="s">
        <v>170</v>
      </c>
      <c r="AI25" s="21">
        <v>90</v>
      </c>
      <c r="AJ25" s="47"/>
      <c r="AK25" s="19">
        <v>92.9</v>
      </c>
      <c r="AL25" s="22">
        <f>AK25*1.5</f>
        <v>139.35000000000002</v>
      </c>
      <c r="AM25" s="48"/>
      <c r="AN25" s="22">
        <f>SUM(AI25,AL25)</f>
        <v>229.35000000000002</v>
      </c>
      <c r="AO25" s="51" t="s">
        <v>160</v>
      </c>
      <c r="AP25" s="22">
        <f>AG25+AN25</f>
        <v>932.4300000000001</v>
      </c>
      <c r="AQ25" s="51" t="s">
        <v>164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</row>
    <row r="26" spans="1:155" s="8" customFormat="1" ht="13.5" customHeight="1">
      <c r="A26" s="66" t="s">
        <v>106</v>
      </c>
      <c r="B26" s="66" t="s">
        <v>109</v>
      </c>
      <c r="C26" s="66" t="s">
        <v>108</v>
      </c>
      <c r="D26" s="80" t="s">
        <v>178</v>
      </c>
      <c r="E26" s="18">
        <v>60</v>
      </c>
      <c r="F26" s="37"/>
      <c r="G26" s="19">
        <v>49.62</v>
      </c>
      <c r="H26" s="20">
        <v>47.35</v>
      </c>
      <c r="I26" s="19">
        <f t="shared" si="0"/>
        <v>96.97</v>
      </c>
      <c r="J26" s="17"/>
      <c r="K26" s="8">
        <v>82</v>
      </c>
      <c r="L26" s="17"/>
      <c r="M26" s="21">
        <v>100</v>
      </c>
      <c r="N26" s="18"/>
      <c r="O26" s="19">
        <v>65.82</v>
      </c>
      <c r="P26" s="22">
        <f t="shared" si="1"/>
        <v>98.72999999999999</v>
      </c>
      <c r="Q26" s="17"/>
      <c r="R26" s="22">
        <f t="shared" si="2"/>
        <v>280.73</v>
      </c>
      <c r="S26" s="17"/>
      <c r="T26" s="22">
        <f t="shared" si="3"/>
        <v>437.70000000000005</v>
      </c>
      <c r="U26" s="51" t="s">
        <v>170</v>
      </c>
      <c r="V26" s="24" t="str">
        <f t="shared" si="4"/>
        <v>Dimmerling</v>
      </c>
      <c r="W26" s="24" t="str">
        <f t="shared" si="5"/>
        <v>Andre</v>
      </c>
      <c r="X26" s="24" t="str">
        <f t="shared" si="6"/>
        <v>ASV Bingen</v>
      </c>
      <c r="Y26" s="26" t="str">
        <f t="shared" si="7"/>
        <v>LM</v>
      </c>
      <c r="Z26" s="19">
        <v>64.61</v>
      </c>
      <c r="AA26" s="19">
        <v>62.9</v>
      </c>
      <c r="AB26" s="44">
        <f t="shared" si="8"/>
        <v>127.50999999999999</v>
      </c>
      <c r="AC26" s="17"/>
      <c r="AD26" s="19">
        <v>91.16</v>
      </c>
      <c r="AE26" s="22">
        <f t="shared" si="9"/>
        <v>136.74</v>
      </c>
      <c r="AF26" s="17"/>
      <c r="AG26" s="22">
        <f t="shared" si="10"/>
        <v>701.95</v>
      </c>
      <c r="AH26" s="51" t="s">
        <v>171</v>
      </c>
      <c r="AI26" s="21"/>
      <c r="AJ26" s="17"/>
      <c r="AK26" s="19"/>
      <c r="AL26" s="22"/>
      <c r="AN26" s="22"/>
      <c r="AO26" s="51"/>
      <c r="AP26" s="22"/>
      <c r="AQ26" s="51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</row>
    <row r="27" spans="1:155" s="8" customFormat="1" ht="13.5" customHeight="1">
      <c r="A27" s="66" t="s">
        <v>135</v>
      </c>
      <c r="B27" s="66" t="s">
        <v>136</v>
      </c>
      <c r="C27" s="66" t="s">
        <v>119</v>
      </c>
      <c r="D27" s="80" t="s">
        <v>178</v>
      </c>
      <c r="E27" s="18">
        <v>70</v>
      </c>
      <c r="F27" s="37"/>
      <c r="G27" s="19">
        <v>53.9</v>
      </c>
      <c r="H27" s="20">
        <v>49.07</v>
      </c>
      <c r="I27" s="19">
        <f t="shared" si="0"/>
        <v>102.97</v>
      </c>
      <c r="J27" s="55"/>
      <c r="K27" s="21">
        <v>84</v>
      </c>
      <c r="L27" s="53"/>
      <c r="M27" s="67">
        <v>70</v>
      </c>
      <c r="N27" s="53"/>
      <c r="O27" s="19">
        <v>63.27</v>
      </c>
      <c r="P27" s="22">
        <f t="shared" si="1"/>
        <v>94.905</v>
      </c>
      <c r="Q27" s="55"/>
      <c r="R27" s="22">
        <f t="shared" si="2"/>
        <v>248.905</v>
      </c>
      <c r="S27" s="55"/>
      <c r="T27" s="22">
        <f t="shared" si="3"/>
        <v>421.875</v>
      </c>
      <c r="U27" s="51" t="s">
        <v>177</v>
      </c>
      <c r="V27" s="24" t="str">
        <f t="shared" si="4"/>
        <v>Schäfer</v>
      </c>
      <c r="W27" s="24" t="str">
        <f t="shared" si="5"/>
        <v>Horst</v>
      </c>
      <c r="X27" s="24" t="str">
        <f t="shared" si="6"/>
        <v>VdS1958 Idar - Oberstein</v>
      </c>
      <c r="Y27" s="26" t="str">
        <f t="shared" si="7"/>
        <v>LM</v>
      </c>
      <c r="Z27" s="19">
        <v>69.8</v>
      </c>
      <c r="AA27" s="19">
        <v>65.87</v>
      </c>
      <c r="AB27" s="44">
        <f t="shared" si="8"/>
        <v>135.67000000000002</v>
      </c>
      <c r="AC27" s="47"/>
      <c r="AD27" s="19">
        <v>96.1</v>
      </c>
      <c r="AE27" s="22">
        <f t="shared" si="9"/>
        <v>144.14999999999998</v>
      </c>
      <c r="AF27" s="47"/>
      <c r="AG27" s="22">
        <f t="shared" si="10"/>
        <v>701.695</v>
      </c>
      <c r="AH27" s="51" t="s">
        <v>172</v>
      </c>
      <c r="AI27" s="21">
        <v>85</v>
      </c>
      <c r="AJ27" s="47"/>
      <c r="AK27" s="19">
        <v>86.57</v>
      </c>
      <c r="AL27" s="22">
        <f>AK27*1.5</f>
        <v>129.855</v>
      </c>
      <c r="AM27" s="48"/>
      <c r="AN27" s="22">
        <f>SUM(AI27,AL27)</f>
        <v>214.855</v>
      </c>
      <c r="AO27" s="83" t="s">
        <v>161</v>
      </c>
      <c r="AP27" s="22">
        <f>AG27+AN27</f>
        <v>916.5500000000001</v>
      </c>
      <c r="AQ27" s="51" t="s">
        <v>165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</row>
    <row r="28" spans="1:155" s="8" customFormat="1" ht="13.5" customHeight="1">
      <c r="A28" s="66" t="s">
        <v>120</v>
      </c>
      <c r="B28" s="66" t="s">
        <v>121</v>
      </c>
      <c r="C28" s="66" t="s">
        <v>71</v>
      </c>
      <c r="D28" s="80" t="s">
        <v>178</v>
      </c>
      <c r="E28" s="18">
        <v>55</v>
      </c>
      <c r="F28" s="37"/>
      <c r="G28" s="19">
        <v>48.84</v>
      </c>
      <c r="H28" s="20">
        <v>46.32</v>
      </c>
      <c r="I28" s="19">
        <f t="shared" si="0"/>
        <v>95.16</v>
      </c>
      <c r="J28" s="47"/>
      <c r="K28" s="21">
        <v>86</v>
      </c>
      <c r="L28" s="37"/>
      <c r="M28" s="21">
        <v>100</v>
      </c>
      <c r="N28" s="37"/>
      <c r="O28" s="19">
        <v>59.96</v>
      </c>
      <c r="P28" s="22">
        <f t="shared" si="1"/>
        <v>89.94</v>
      </c>
      <c r="Q28" s="47"/>
      <c r="R28" s="22">
        <f t="shared" si="2"/>
        <v>275.94</v>
      </c>
      <c r="S28" s="47"/>
      <c r="T28" s="22">
        <f t="shared" si="3"/>
        <v>426.09999999999997</v>
      </c>
      <c r="U28" s="51" t="s">
        <v>174</v>
      </c>
      <c r="V28" s="24" t="str">
        <f t="shared" si="4"/>
        <v>Kamrath</v>
      </c>
      <c r="W28" s="24" t="str">
        <f t="shared" si="5"/>
        <v>Norman</v>
      </c>
      <c r="X28" s="24" t="str">
        <f t="shared" si="6"/>
        <v>Castingclub Peitz</v>
      </c>
      <c r="Y28" s="26" t="str">
        <f t="shared" si="7"/>
        <v>LM</v>
      </c>
      <c r="Z28" s="19">
        <v>64.1</v>
      </c>
      <c r="AA28" s="19">
        <v>58.9</v>
      </c>
      <c r="AB28" s="44">
        <f t="shared" si="8"/>
        <v>123</v>
      </c>
      <c r="AC28" s="55"/>
      <c r="AD28" s="19">
        <v>97.34</v>
      </c>
      <c r="AE28" s="22">
        <f t="shared" si="9"/>
        <v>146.01</v>
      </c>
      <c r="AF28" s="55"/>
      <c r="AG28" s="22">
        <f t="shared" si="10"/>
        <v>695.1099999999999</v>
      </c>
      <c r="AH28" s="51" t="s">
        <v>173</v>
      </c>
      <c r="AI28" s="21">
        <v>50</v>
      </c>
      <c r="AJ28" s="55"/>
      <c r="AK28" s="19">
        <v>74.8</v>
      </c>
      <c r="AL28" s="22">
        <f>AK28*1.5</f>
        <v>112.19999999999999</v>
      </c>
      <c r="AM28" s="57"/>
      <c r="AN28" s="22">
        <f>SUM(AI28,AL28)</f>
        <v>162.2</v>
      </c>
      <c r="AO28" s="51" t="s">
        <v>168</v>
      </c>
      <c r="AP28" s="22">
        <f>AG28+AN28</f>
        <v>857.31</v>
      </c>
      <c r="AQ28" s="51" t="s">
        <v>167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s="8" customFormat="1" ht="13.5" customHeight="1">
      <c r="A29" s="66" t="s">
        <v>117</v>
      </c>
      <c r="B29" s="66" t="s">
        <v>118</v>
      </c>
      <c r="C29" s="66" t="s">
        <v>119</v>
      </c>
      <c r="D29" s="80" t="s">
        <v>178</v>
      </c>
      <c r="E29" s="18">
        <v>60</v>
      </c>
      <c r="F29" s="37"/>
      <c r="G29" s="19">
        <v>49.75</v>
      </c>
      <c r="H29" s="20">
        <v>49.68</v>
      </c>
      <c r="I29" s="19">
        <f t="shared" si="0"/>
        <v>99.43</v>
      </c>
      <c r="J29" s="47"/>
      <c r="K29" s="8">
        <v>92</v>
      </c>
      <c r="L29" s="47"/>
      <c r="M29" s="21">
        <v>80</v>
      </c>
      <c r="N29" s="37"/>
      <c r="O29" s="19">
        <v>62.7</v>
      </c>
      <c r="P29" s="22">
        <f t="shared" si="1"/>
        <v>94.05000000000001</v>
      </c>
      <c r="Q29" s="47"/>
      <c r="R29" s="22">
        <f t="shared" si="2"/>
        <v>266.05</v>
      </c>
      <c r="S29" s="51"/>
      <c r="T29" s="22">
        <f t="shared" si="3"/>
        <v>425.48</v>
      </c>
      <c r="U29" s="51" t="s">
        <v>175</v>
      </c>
      <c r="V29" s="24" t="str">
        <f t="shared" si="4"/>
        <v>Hunsinger</v>
      </c>
      <c r="W29" s="24" t="str">
        <f t="shared" si="5"/>
        <v>Josef</v>
      </c>
      <c r="X29" s="24" t="str">
        <f t="shared" si="6"/>
        <v>VdS1958 Idar - Oberstein</v>
      </c>
      <c r="Y29" s="26" t="str">
        <f t="shared" si="7"/>
        <v>LM</v>
      </c>
      <c r="Z29" s="19">
        <v>61.92</v>
      </c>
      <c r="AA29" s="19">
        <v>60.9</v>
      </c>
      <c r="AB29" s="44">
        <f t="shared" si="8"/>
        <v>122.82</v>
      </c>
      <c r="AC29" s="47"/>
      <c r="AD29" s="19">
        <v>92.69</v>
      </c>
      <c r="AE29" s="22">
        <f t="shared" si="9"/>
        <v>139.035</v>
      </c>
      <c r="AF29" s="47"/>
      <c r="AG29" s="22">
        <f t="shared" si="10"/>
        <v>687.3349999999999</v>
      </c>
      <c r="AH29" s="51" t="s">
        <v>174</v>
      </c>
      <c r="AI29" s="21">
        <v>70</v>
      </c>
      <c r="AJ29" s="47"/>
      <c r="AK29" s="19">
        <v>93.74</v>
      </c>
      <c r="AL29" s="22">
        <f>AK29*1.5</f>
        <v>140.60999999999999</v>
      </c>
      <c r="AM29" s="48"/>
      <c r="AN29" s="22">
        <f>SUM(AI29,AL29)</f>
        <v>210.60999999999999</v>
      </c>
      <c r="AO29" s="83" t="s">
        <v>163</v>
      </c>
      <c r="AP29" s="22">
        <f>AG29+AN29</f>
        <v>897.9449999999999</v>
      </c>
      <c r="AQ29" s="51" t="s">
        <v>166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</row>
    <row r="30" spans="1:43" s="13" customFormat="1" ht="13.5" customHeight="1">
      <c r="A30" s="66" t="s">
        <v>140</v>
      </c>
      <c r="B30" s="66" t="s">
        <v>28</v>
      </c>
      <c r="C30" s="66" t="s">
        <v>71</v>
      </c>
      <c r="D30" s="80" t="s">
        <v>178</v>
      </c>
      <c r="E30" s="18">
        <v>45</v>
      </c>
      <c r="F30" s="37"/>
      <c r="G30" s="19">
        <v>47.68</v>
      </c>
      <c r="H30" s="20">
        <v>47.22</v>
      </c>
      <c r="I30" s="19">
        <f t="shared" si="0"/>
        <v>94.9</v>
      </c>
      <c r="J30" s="47"/>
      <c r="K30" s="21">
        <v>82</v>
      </c>
      <c r="L30" s="37"/>
      <c r="M30" s="21">
        <v>95</v>
      </c>
      <c r="N30" s="37"/>
      <c r="O30" s="19">
        <v>61.93</v>
      </c>
      <c r="P30" s="22">
        <f t="shared" si="1"/>
        <v>92.895</v>
      </c>
      <c r="Q30" s="51"/>
      <c r="R30" s="22">
        <f t="shared" si="2"/>
        <v>269.895</v>
      </c>
      <c r="S30" s="47"/>
      <c r="T30" s="22">
        <f t="shared" si="3"/>
        <v>409.79499999999996</v>
      </c>
      <c r="U30" s="51" t="s">
        <v>180</v>
      </c>
      <c r="V30" s="24" t="str">
        <f t="shared" si="4"/>
        <v>Tieseler</v>
      </c>
      <c r="W30" s="24" t="str">
        <f t="shared" si="5"/>
        <v>Daniel</v>
      </c>
      <c r="X30" s="24" t="str">
        <f t="shared" si="6"/>
        <v>Castingclub Peitz</v>
      </c>
      <c r="Y30" s="26" t="str">
        <f t="shared" si="7"/>
        <v>LM</v>
      </c>
      <c r="Z30" s="19">
        <v>59.69</v>
      </c>
      <c r="AA30" s="19">
        <v>58.26</v>
      </c>
      <c r="AB30" s="44">
        <f t="shared" si="8"/>
        <v>117.94999999999999</v>
      </c>
      <c r="AC30" s="47"/>
      <c r="AD30" s="19">
        <v>99.23</v>
      </c>
      <c r="AE30" s="22">
        <f t="shared" si="9"/>
        <v>148.845</v>
      </c>
      <c r="AF30" s="47"/>
      <c r="AG30" s="22">
        <f t="shared" si="10"/>
        <v>676.5899999999999</v>
      </c>
      <c r="AH30" s="51" t="s">
        <v>175</v>
      </c>
      <c r="AI30" s="21"/>
      <c r="AJ30" s="47"/>
      <c r="AK30" s="19"/>
      <c r="AL30" s="22"/>
      <c r="AM30" s="48"/>
      <c r="AN30" s="22"/>
      <c r="AO30" s="51"/>
      <c r="AP30" s="22"/>
      <c r="AQ30" s="51"/>
    </row>
    <row r="31" spans="1:43" s="13" customFormat="1" ht="13.5" customHeight="1">
      <c r="A31" s="66" t="s">
        <v>141</v>
      </c>
      <c r="B31" s="66" t="s">
        <v>125</v>
      </c>
      <c r="C31" s="66" t="s">
        <v>52</v>
      </c>
      <c r="D31" s="80" t="s">
        <v>178</v>
      </c>
      <c r="E31" s="18">
        <v>30</v>
      </c>
      <c r="F31" s="37"/>
      <c r="G31" s="19">
        <v>53.02</v>
      </c>
      <c r="H31" s="20">
        <v>51.87</v>
      </c>
      <c r="I31" s="19">
        <f t="shared" si="0"/>
        <v>104.89</v>
      </c>
      <c r="J31" s="51"/>
      <c r="K31" s="21">
        <v>90</v>
      </c>
      <c r="L31" s="37"/>
      <c r="M31" s="21">
        <v>80</v>
      </c>
      <c r="N31" s="37"/>
      <c r="O31" s="19">
        <v>65.75</v>
      </c>
      <c r="P31" s="22">
        <f t="shared" si="1"/>
        <v>98.625</v>
      </c>
      <c r="Q31" s="47"/>
      <c r="R31" s="22">
        <f t="shared" si="2"/>
        <v>268.625</v>
      </c>
      <c r="S31" s="47"/>
      <c r="T31" s="22">
        <f t="shared" si="3"/>
        <v>403.515</v>
      </c>
      <c r="U31" s="51" t="s">
        <v>181</v>
      </c>
      <c r="V31" s="24" t="str">
        <f t="shared" si="4"/>
        <v>Töllner</v>
      </c>
      <c r="W31" s="24" t="str">
        <f t="shared" si="5"/>
        <v>Jürgen</v>
      </c>
      <c r="X31" s="24" t="str">
        <f t="shared" si="6"/>
        <v>MTV Schwabstedt</v>
      </c>
      <c r="Y31" s="26" t="str">
        <f t="shared" si="7"/>
        <v>LM</v>
      </c>
      <c r="Z31" s="19">
        <v>57.91</v>
      </c>
      <c r="AA31" s="19">
        <v>57.47</v>
      </c>
      <c r="AB31" s="44">
        <f t="shared" si="8"/>
        <v>115.38</v>
      </c>
      <c r="AC31" s="47"/>
      <c r="AD31" s="19">
        <v>98.51</v>
      </c>
      <c r="AE31" s="22">
        <f t="shared" si="9"/>
        <v>147.76500000000001</v>
      </c>
      <c r="AF31" s="47"/>
      <c r="AG31" s="22">
        <f t="shared" si="10"/>
        <v>666.66</v>
      </c>
      <c r="AH31" s="51" t="s">
        <v>176</v>
      </c>
      <c r="AI31" s="21"/>
      <c r="AJ31" s="47"/>
      <c r="AK31" s="19"/>
      <c r="AL31" s="22"/>
      <c r="AM31" s="48"/>
      <c r="AN31" s="22"/>
      <c r="AO31" s="51"/>
      <c r="AP31" s="22"/>
      <c r="AQ31" s="51"/>
    </row>
    <row r="32" spans="1:43" s="13" customFormat="1" ht="13.5" customHeight="1">
      <c r="A32" s="66" t="s">
        <v>148</v>
      </c>
      <c r="B32" s="66" t="s">
        <v>54</v>
      </c>
      <c r="C32" s="66" t="s">
        <v>44</v>
      </c>
      <c r="D32" s="80" t="s">
        <v>178</v>
      </c>
      <c r="E32" s="18">
        <v>65</v>
      </c>
      <c r="F32" s="37"/>
      <c r="G32" s="19">
        <v>51.11</v>
      </c>
      <c r="H32" s="20">
        <v>48.66</v>
      </c>
      <c r="I32" s="19">
        <f t="shared" si="0"/>
        <v>99.77</v>
      </c>
      <c r="J32" s="47"/>
      <c r="K32" s="21">
        <v>90</v>
      </c>
      <c r="L32" s="37"/>
      <c r="M32" s="21">
        <v>90</v>
      </c>
      <c r="N32" s="37"/>
      <c r="O32" s="19">
        <v>64.6</v>
      </c>
      <c r="P32" s="22">
        <f t="shared" si="1"/>
        <v>96.89999999999999</v>
      </c>
      <c r="Q32" s="47"/>
      <c r="R32" s="22">
        <f t="shared" si="2"/>
        <v>276.9</v>
      </c>
      <c r="S32" s="47"/>
      <c r="T32" s="22">
        <f t="shared" si="3"/>
        <v>441.66999999999996</v>
      </c>
      <c r="U32" s="51" t="s">
        <v>168</v>
      </c>
      <c r="V32" s="24" t="str">
        <f t="shared" si="4"/>
        <v>Petzold</v>
      </c>
      <c r="W32" s="24" t="str">
        <f t="shared" si="5"/>
        <v>Christian</v>
      </c>
      <c r="X32" s="24" t="str">
        <f t="shared" si="6"/>
        <v>SFC Neptun Luckenau</v>
      </c>
      <c r="Y32" s="26" t="str">
        <f t="shared" si="7"/>
        <v>LM</v>
      </c>
      <c r="Z32" s="19">
        <v>64.76</v>
      </c>
      <c r="AA32" s="19">
        <v>62.16</v>
      </c>
      <c r="AB32" s="44">
        <f t="shared" si="8"/>
        <v>126.92</v>
      </c>
      <c r="AC32" s="47"/>
      <c r="AD32" s="19">
        <v>0</v>
      </c>
      <c r="AE32" s="22">
        <f t="shared" si="9"/>
        <v>0</v>
      </c>
      <c r="AF32" s="47"/>
      <c r="AG32" s="22">
        <f t="shared" si="10"/>
        <v>568.5899999999999</v>
      </c>
      <c r="AH32" s="51" t="s">
        <v>177</v>
      </c>
      <c r="AI32" s="21">
        <v>80</v>
      </c>
      <c r="AJ32" s="47"/>
      <c r="AK32" s="19">
        <v>88.99</v>
      </c>
      <c r="AL32" s="22">
        <f>AK32*1.5</f>
        <v>133.48499999999999</v>
      </c>
      <c r="AM32" s="48"/>
      <c r="AN32" s="22">
        <f>SUM(AI32,AL32)</f>
        <v>213.48499999999999</v>
      </c>
      <c r="AO32" s="51" t="s">
        <v>162</v>
      </c>
      <c r="AP32" s="22">
        <f>AG32+AN32</f>
        <v>782.0749999999999</v>
      </c>
      <c r="AQ32" s="51" t="s">
        <v>168</v>
      </c>
    </row>
    <row r="33" spans="1:43" s="13" customFormat="1" ht="13.5" customHeight="1">
      <c r="A33" s="66" t="s">
        <v>50</v>
      </c>
      <c r="B33" s="66" t="s">
        <v>51</v>
      </c>
      <c r="C33" s="66" t="s">
        <v>52</v>
      </c>
      <c r="D33" s="80" t="s">
        <v>179</v>
      </c>
      <c r="E33" s="18">
        <v>65</v>
      </c>
      <c r="F33" s="37"/>
      <c r="G33" s="19">
        <v>57.1</v>
      </c>
      <c r="H33" s="20">
        <v>52.89</v>
      </c>
      <c r="I33" s="19">
        <f t="shared" si="0"/>
        <v>109.99000000000001</v>
      </c>
      <c r="J33" s="47"/>
      <c r="K33" s="21">
        <v>96</v>
      </c>
      <c r="L33" s="37" t="s">
        <v>20</v>
      </c>
      <c r="M33" s="21">
        <v>80</v>
      </c>
      <c r="N33" s="37"/>
      <c r="O33" s="19">
        <v>64.28</v>
      </c>
      <c r="P33" s="22">
        <f t="shared" si="1"/>
        <v>96.42</v>
      </c>
      <c r="Q33" s="47"/>
      <c r="R33" s="22">
        <f t="shared" si="2"/>
        <v>272.42</v>
      </c>
      <c r="S33" s="47"/>
      <c r="T33" s="22">
        <f t="shared" si="3"/>
        <v>447.41</v>
      </c>
      <c r="U33" s="51" t="s">
        <v>167</v>
      </c>
      <c r="V33" s="24"/>
      <c r="W33" s="24"/>
      <c r="X33" s="24"/>
      <c r="Y33" s="26"/>
      <c r="Z33" s="19"/>
      <c r="AA33" s="19"/>
      <c r="AB33" s="44"/>
      <c r="AC33" s="47"/>
      <c r="AD33" s="19"/>
      <c r="AE33" s="22"/>
      <c r="AF33" s="47"/>
      <c r="AG33" s="22"/>
      <c r="AH33" s="51"/>
      <c r="AI33" s="21"/>
      <c r="AJ33" s="47"/>
      <c r="AK33" s="19"/>
      <c r="AL33" s="22"/>
      <c r="AM33" s="48"/>
      <c r="AN33" s="22"/>
      <c r="AO33" s="51"/>
      <c r="AP33" s="22"/>
      <c r="AQ33" s="51"/>
    </row>
    <row r="34" spans="1:43" s="13" customFormat="1" ht="13.5" customHeight="1">
      <c r="A34" s="66" t="s">
        <v>39</v>
      </c>
      <c r="B34" s="66" t="s">
        <v>40</v>
      </c>
      <c r="C34" s="66" t="s">
        <v>41</v>
      </c>
      <c r="D34" s="80" t="s">
        <v>179</v>
      </c>
      <c r="E34" s="18">
        <v>60</v>
      </c>
      <c r="F34" s="37"/>
      <c r="G34" s="19">
        <v>47.11</v>
      </c>
      <c r="H34" s="20">
        <v>44.29</v>
      </c>
      <c r="I34" s="19">
        <f t="shared" si="0"/>
        <v>91.4</v>
      </c>
      <c r="J34" s="47"/>
      <c r="K34" s="21">
        <v>86</v>
      </c>
      <c r="L34" s="37"/>
      <c r="M34" s="21">
        <v>95</v>
      </c>
      <c r="N34" s="37"/>
      <c r="O34" s="19">
        <v>61.16</v>
      </c>
      <c r="P34" s="22">
        <f t="shared" si="1"/>
        <v>91.74</v>
      </c>
      <c r="Q34" s="59"/>
      <c r="R34" s="22">
        <f t="shared" si="2"/>
        <v>272.74</v>
      </c>
      <c r="S34" s="47"/>
      <c r="T34" s="22">
        <f t="shared" si="3"/>
        <v>424.14</v>
      </c>
      <c r="U34" s="51" t="s">
        <v>176</v>
      </c>
      <c r="V34" s="24"/>
      <c r="W34" s="24"/>
      <c r="X34" s="24"/>
      <c r="Y34" s="26"/>
      <c r="Z34" s="19"/>
      <c r="AA34" s="19"/>
      <c r="AB34" s="44"/>
      <c r="AC34" s="17"/>
      <c r="AD34" s="19"/>
      <c r="AE34" s="22"/>
      <c r="AF34" s="17"/>
      <c r="AG34" s="22"/>
      <c r="AH34" s="51"/>
      <c r="AI34" s="21"/>
      <c r="AJ34" s="17"/>
      <c r="AK34" s="19"/>
      <c r="AL34" s="22"/>
      <c r="AM34" s="8"/>
      <c r="AN34" s="22"/>
      <c r="AO34" s="51"/>
      <c r="AP34" s="22"/>
      <c r="AQ34" s="51"/>
    </row>
  </sheetData>
  <sheetProtection/>
  <mergeCells count="15">
    <mergeCell ref="AI3:AJ3"/>
    <mergeCell ref="AK3:AM3"/>
    <mergeCell ref="AP3:AQ3"/>
    <mergeCell ref="A1:N1"/>
    <mergeCell ref="V1:AI1"/>
    <mergeCell ref="E3:F3"/>
    <mergeCell ref="G3:J3"/>
    <mergeCell ref="K3:L3"/>
    <mergeCell ref="M3:N3"/>
    <mergeCell ref="O3:Q3"/>
    <mergeCell ref="R3:S3"/>
    <mergeCell ref="T3:U3"/>
    <mergeCell ref="Z3:AC3"/>
    <mergeCell ref="AD3:AF3"/>
    <mergeCell ref="AG3:AH3"/>
  </mergeCells>
  <printOptions/>
  <pageMargins left="0.3937007874015748" right="0.1968503937007874" top="0.5905511811023623" bottom="0.5905511811023623" header="0.5118110236220472" footer="0.5118110236220472"/>
  <pageSetup fitToHeight="0" fitToWidth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2009-05-03T12:01:25Z</cp:lastPrinted>
  <dcterms:created xsi:type="dcterms:W3CDTF">2000-04-20T06:06:45Z</dcterms:created>
  <dcterms:modified xsi:type="dcterms:W3CDTF">2009-05-03T12:02:51Z</dcterms:modified>
  <cp:category/>
  <cp:version/>
  <cp:contentType/>
  <cp:contentStatus/>
</cp:coreProperties>
</file>