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LM S LD" sheetId="1" r:id="rId1"/>
    <sheet name="J FK FKJ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<sst xmlns="http://schemas.openxmlformats.org/spreadsheetml/2006/main" count="303" uniqueCount="120">
  <si>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</si>
  <si>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</si>
  <si>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</si>
  <si>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</si>
  <si>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</si>
  <si>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</si>
  <si>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</si>
  <si>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</si>
  <si>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</si>
  <si>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</si>
  <si>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</si>
  <si>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</si>
  <si>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</si>
  <si>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</si>
  <si>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</si>
  <si>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</si>
  <si>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</si>
  <si>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</si>
  <si>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</si>
  <si>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</si>
  <si>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</si>
  <si>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</si>
  <si>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</si>
  <si>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</si>
  <si>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</si>
  <si>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</si>
  <si>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</si>
  <si>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 xml:space="preserve">Ergebnisliste Berliner Castingsport Meisterschaften vom 20. - 21. Juni 2009, Sportplatz Scharnweberstraße </t>
  </si>
  <si>
    <t>Demin</t>
  </si>
  <si>
    <t>Shenia</t>
  </si>
  <si>
    <t>SC Borussia 1920 Friedr.</t>
  </si>
  <si>
    <t>LM</t>
  </si>
  <si>
    <t>VDSF</t>
  </si>
  <si>
    <t>Weigel</t>
  </si>
  <si>
    <t>Thomas</t>
  </si>
  <si>
    <t>Gath</t>
  </si>
  <si>
    <t>Benjamin</t>
  </si>
  <si>
    <t>Schulz</t>
  </si>
  <si>
    <t>Steffen</t>
  </si>
  <si>
    <t>AF Hohenschönhausen</t>
  </si>
  <si>
    <t>DAV</t>
  </si>
  <si>
    <t>Kittlitz</t>
  </si>
  <si>
    <t>Carsten von</t>
  </si>
  <si>
    <t>LV Berlin - Brandenburg</t>
  </si>
  <si>
    <t>Madauß</t>
  </si>
  <si>
    <t>Felix</t>
  </si>
  <si>
    <t>Hüter</t>
  </si>
  <si>
    <t>Thorsten</t>
  </si>
  <si>
    <t>Wagner</t>
  </si>
  <si>
    <t>Frank</t>
  </si>
  <si>
    <t>Schmitt</t>
  </si>
  <si>
    <t>Peter</t>
  </si>
  <si>
    <t>Goddäus</t>
  </si>
  <si>
    <t>Erich</t>
  </si>
  <si>
    <t>S</t>
  </si>
  <si>
    <t>Neumann</t>
  </si>
  <si>
    <t>OG Hessenwinkel</t>
  </si>
  <si>
    <t>Bartelt</t>
  </si>
  <si>
    <t>Wolfgang</t>
  </si>
  <si>
    <t>SAV Süd Tempelhof</t>
  </si>
  <si>
    <t>Nowak</t>
  </si>
  <si>
    <t>Lutz</t>
  </si>
  <si>
    <t>Ralf</t>
  </si>
  <si>
    <t>Frahm</t>
  </si>
  <si>
    <t>Manfred</t>
  </si>
  <si>
    <t>Oelke</t>
  </si>
  <si>
    <t>Heinz</t>
  </si>
  <si>
    <t>Feige-Lorenz</t>
  </si>
  <si>
    <t>Reiß</t>
  </si>
  <si>
    <t>Patt</t>
  </si>
  <si>
    <t>Friedrich</t>
  </si>
  <si>
    <t>Ernst</t>
  </si>
  <si>
    <t>Kathrin</t>
  </si>
  <si>
    <t>LD</t>
  </si>
  <si>
    <t>Matthes</t>
  </si>
  <si>
    <t>Katharina</t>
  </si>
  <si>
    <t>Abel</t>
  </si>
  <si>
    <t>Nicole</t>
  </si>
  <si>
    <t>Jasmin</t>
  </si>
  <si>
    <t>Erdmann</t>
  </si>
  <si>
    <t>Gabi</t>
  </si>
  <si>
    <t>Leuthäuser</t>
  </si>
  <si>
    <t>Dennis</t>
  </si>
  <si>
    <t>CJM</t>
  </si>
  <si>
    <t>Lattke</t>
  </si>
  <si>
    <t>Jonas</t>
  </si>
  <si>
    <t>Matsuo</t>
  </si>
  <si>
    <t>Ryu</t>
  </si>
  <si>
    <t>SAV 1947 Spandau</t>
  </si>
  <si>
    <t>Patrick</t>
  </si>
  <si>
    <t>Pascal</t>
  </si>
  <si>
    <t>DJM</t>
  </si>
  <si>
    <t>Rüting</t>
  </si>
  <si>
    <t>Britta</t>
  </si>
  <si>
    <t>AV Wels</t>
  </si>
  <si>
    <t>FK</t>
  </si>
  <si>
    <t>Christoph</t>
  </si>
  <si>
    <t>Fischer</t>
  </si>
  <si>
    <t>Bartel</t>
  </si>
  <si>
    <t>Rudi</t>
  </si>
  <si>
    <t>Waschnig</t>
  </si>
  <si>
    <t>Zepke</t>
  </si>
  <si>
    <t>FKJ</t>
  </si>
  <si>
    <t>Krabbe</t>
  </si>
  <si>
    <t>Frederic</t>
  </si>
  <si>
    <t>Kolpak</t>
  </si>
  <si>
    <t>Tristan</t>
  </si>
  <si>
    <t>Peplau</t>
  </si>
  <si>
    <t>Tino</t>
  </si>
  <si>
    <t>Eggert</t>
  </si>
  <si>
    <t>Isabell</t>
  </si>
  <si>
    <t>CC Peitz</t>
  </si>
  <si>
    <t>CJW</t>
  </si>
  <si>
    <t>Schwabe</t>
  </si>
  <si>
    <t>Christin</t>
  </si>
  <si>
    <t>Castingclub Peitz</t>
  </si>
  <si>
    <t>Brückner</t>
  </si>
  <si>
    <t>David</t>
  </si>
  <si>
    <t>Tim</t>
  </si>
  <si>
    <t>Marcus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</si>
</sst>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9"/>
      <color indexed="53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161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shrinkToFit="1"/>
    </xf>
    <xf numFmtId="0" fontId="18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shrinkToFit="1"/>
      <protection/>
    </xf>
    <xf numFmtId="0" fontId="21" fillId="0" borderId="10" xfId="0" applyNumberFormat="1" applyFont="1" applyFill="1" applyBorder="1" applyAlignment="1" applyProtection="1">
      <alignment horizontal="center" shrinkToFit="1"/>
      <protection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4" fontId="5" fillId="0" borderId="0" xfId="52" applyNumberFormat="1" applyFont="1" applyFill="1" applyBorder="1" applyAlignment="1" applyProtection="1">
      <alignment/>
      <protection/>
    </xf>
    <xf numFmtId="176" fontId="5" fillId="0" borderId="0" xfId="52" applyNumberFormat="1" applyFont="1" applyFill="1" applyBorder="1" applyAlignment="1" applyProtection="1">
      <alignment/>
      <protection/>
    </xf>
    <xf numFmtId="0" fontId="5" fillId="0" borderId="0" xfId="52" applyNumberFormat="1" applyFont="1" applyFill="1" applyBorder="1" applyAlignment="1" applyProtection="1">
      <alignment horizontal="center"/>
      <protection/>
    </xf>
    <xf numFmtId="176" fontId="7" fillId="0" borderId="0" xfId="52" applyNumberFormat="1" applyFont="1" applyFill="1" applyBorder="1" applyAlignment="1" applyProtection="1">
      <alignment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shrinkToFit="1"/>
      <protection/>
    </xf>
    <xf numFmtId="3" fontId="5" fillId="0" borderId="0" xfId="52" applyNumberFormat="1" applyFont="1" applyFill="1" applyBorder="1" applyAlignment="1" applyProtection="1">
      <alignment horizontal="center"/>
      <protection/>
    </xf>
    <xf numFmtId="3" fontId="11" fillId="0" borderId="0" xfId="52" applyNumberFormat="1" applyFont="1" applyFill="1" applyBorder="1" applyAlignment="1" applyProtection="1">
      <alignment horizontal="center"/>
      <protection/>
    </xf>
    <xf numFmtId="2" fontId="5" fillId="0" borderId="0" xfId="52" applyNumberFormat="1" applyFont="1" applyFill="1" applyBorder="1" applyAlignment="1" applyProtection="1">
      <alignment/>
      <protection/>
    </xf>
    <xf numFmtId="3" fontId="5" fillId="0" borderId="0" xfId="52" applyNumberFormat="1" applyFont="1" applyFill="1" applyBorder="1" applyAlignment="1" applyProtection="1">
      <alignment/>
      <protection/>
    </xf>
    <xf numFmtId="0" fontId="8" fillId="0" borderId="10" xfId="52" applyNumberFormat="1" applyFont="1" applyFill="1" applyBorder="1" applyAlignment="1" applyProtection="1">
      <alignment shrinkToFit="1"/>
      <protection/>
    </xf>
    <xf numFmtId="176" fontId="8" fillId="0" borderId="10" xfId="52" applyNumberFormat="1" applyFont="1" applyFill="1" applyBorder="1" applyAlignment="1" applyProtection="1">
      <alignment shrinkToFit="1"/>
      <protection/>
    </xf>
    <xf numFmtId="0" fontId="8" fillId="0" borderId="0" xfId="52" applyNumberFormat="1" applyFont="1" applyFill="1" applyBorder="1" applyAlignment="1" applyProtection="1">
      <alignment shrinkToFit="1"/>
      <protection/>
    </xf>
    <xf numFmtId="3" fontId="8" fillId="0" borderId="10" xfId="52" applyNumberFormat="1" applyFont="1" applyFill="1" applyBorder="1" applyAlignment="1" applyProtection="1">
      <alignment horizontal="center" shrinkToFit="1"/>
      <protection/>
    </xf>
    <xf numFmtId="3" fontId="10" fillId="0" borderId="10" xfId="52" applyNumberFormat="1" applyFont="1" applyFill="1" applyBorder="1" applyAlignment="1" applyProtection="1">
      <alignment horizontal="center" shrinkToFit="1"/>
      <protection/>
    </xf>
    <xf numFmtId="4" fontId="8" fillId="0" borderId="10" xfId="52" applyNumberFormat="1" applyFont="1" applyFill="1" applyBorder="1" applyAlignment="1" applyProtection="1">
      <alignment horizontal="center" shrinkToFit="1"/>
      <protection/>
    </xf>
    <xf numFmtId="2" fontId="8" fillId="0" borderId="10" xfId="52" applyNumberFormat="1" applyFont="1" applyFill="1" applyBorder="1" applyAlignment="1" applyProtection="1">
      <alignment horizontal="center" shrinkToFit="1"/>
      <protection/>
    </xf>
    <xf numFmtId="3" fontId="8" fillId="0" borderId="10" xfId="52" applyNumberFormat="1" applyFont="1" applyFill="1" applyBorder="1" applyAlignment="1" applyProtection="1">
      <alignment shrinkToFit="1"/>
      <protection/>
    </xf>
    <xf numFmtId="176" fontId="8" fillId="0" borderId="10" xfId="52" applyNumberFormat="1" applyFont="1" applyFill="1" applyBorder="1" applyAlignment="1" applyProtection="1">
      <alignment horizontal="center" shrinkToFit="1"/>
      <protection/>
    </xf>
    <xf numFmtId="0" fontId="10" fillId="0" borderId="10" xfId="52" applyNumberFormat="1" applyFont="1" applyFill="1" applyBorder="1" applyAlignment="1" applyProtection="1">
      <alignment horizontal="center" shrinkToFit="1"/>
      <protection/>
    </xf>
    <xf numFmtId="0" fontId="0" fillId="0" borderId="10" xfId="52" applyBorder="1" applyAlignment="1">
      <alignment horizontal="left"/>
      <protection/>
    </xf>
    <xf numFmtId="0" fontId="0" fillId="0" borderId="10" xfId="52" applyBorder="1" applyAlignment="1">
      <alignment horizontal="left" shrinkToFit="1"/>
      <protection/>
    </xf>
    <xf numFmtId="3" fontId="5" fillId="0" borderId="10" xfId="52" applyNumberFormat="1" applyFont="1" applyFill="1" applyBorder="1" applyAlignment="1" applyProtection="1">
      <alignment horizontal="center"/>
      <protection/>
    </xf>
    <xf numFmtId="3" fontId="11" fillId="0" borderId="10" xfId="52" applyNumberFormat="1" applyFont="1" applyFill="1" applyBorder="1" applyAlignment="1" applyProtection="1">
      <alignment horizontal="center"/>
      <protection/>
    </xf>
    <xf numFmtId="4" fontId="5" fillId="0" borderId="10" xfId="52" applyNumberFormat="1" applyFont="1" applyFill="1" applyBorder="1" applyAlignment="1" applyProtection="1">
      <alignment/>
      <protection/>
    </xf>
    <xf numFmtId="2" fontId="5" fillId="0" borderId="10" xfId="52" applyNumberFormat="1" applyFont="1" applyFill="1" applyBorder="1" applyAlignment="1" applyProtection="1">
      <alignment/>
      <protection/>
    </xf>
    <xf numFmtId="0" fontId="5" fillId="0" borderId="10" xfId="52" applyNumberFormat="1" applyFont="1" applyFill="1" applyBorder="1" applyAlignment="1" applyProtection="1">
      <alignment/>
      <protection/>
    </xf>
    <xf numFmtId="0" fontId="11" fillId="0" borderId="10" xfId="52" applyNumberFormat="1" applyFont="1" applyFill="1" applyBorder="1" applyAlignment="1" applyProtection="1">
      <alignment horizontal="center"/>
      <protection/>
    </xf>
    <xf numFmtId="3" fontId="5" fillId="0" borderId="10" xfId="52" applyNumberFormat="1" applyFont="1" applyFill="1" applyBorder="1" applyAlignment="1" applyProtection="1">
      <alignment/>
      <protection/>
    </xf>
    <xf numFmtId="176" fontId="5" fillId="0" borderId="10" xfId="52" applyNumberFormat="1" applyFont="1" applyFill="1" applyBorder="1" applyAlignment="1" applyProtection="1">
      <alignment/>
      <protection/>
    </xf>
    <xf numFmtId="0" fontId="13" fillId="0" borderId="1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shrinkToFi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3" fontId="4" fillId="0" borderId="0" xfId="52" applyNumberFormat="1" applyFont="1" applyFill="1" applyBorder="1" applyAlignment="1" applyProtection="1">
      <alignment horizontal="center"/>
      <protection/>
    </xf>
    <xf numFmtId="3" fontId="14" fillId="0" borderId="0" xfId="52" applyNumberFormat="1" applyFont="1" applyFill="1" applyBorder="1" applyAlignment="1" applyProtection="1">
      <alignment horizontal="center"/>
      <protection/>
    </xf>
    <xf numFmtId="4" fontId="4" fillId="0" borderId="0" xfId="52" applyNumberFormat="1" applyFont="1" applyFill="1" applyBorder="1" applyAlignment="1" applyProtection="1">
      <alignment/>
      <protection/>
    </xf>
    <xf numFmtId="2" fontId="4" fillId="0" borderId="0" xfId="52" applyNumberFormat="1" applyFont="1" applyFill="1" applyBorder="1" applyAlignment="1" applyProtection="1">
      <alignment/>
      <protection/>
    </xf>
    <xf numFmtId="3" fontId="4" fillId="0" borderId="0" xfId="52" applyNumberFormat="1" applyFont="1" applyFill="1" applyBorder="1" applyAlignment="1" applyProtection="1">
      <alignment/>
      <protection/>
    </xf>
    <xf numFmtId="176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14" fillId="0" borderId="0" xfId="52" applyNumberFormat="1" applyFont="1" applyFill="1" applyBorder="1" applyAlignment="1" applyProtection="1">
      <alignment horizontal="center"/>
      <protection/>
    </xf>
    <xf numFmtId="0" fontId="21" fillId="0" borderId="0" xfId="52" applyNumberFormat="1" applyFont="1" applyFill="1" applyBorder="1" applyAlignment="1" applyProtection="1">
      <alignment horizontal="center"/>
      <protection/>
    </xf>
    <xf numFmtId="0" fontId="21" fillId="0" borderId="11" xfId="52" applyNumberFormat="1" applyFont="1" applyFill="1" applyBorder="1" applyAlignment="1" applyProtection="1">
      <alignment horizontal="center" shrinkToFit="1"/>
      <protection/>
    </xf>
    <xf numFmtId="0" fontId="21" fillId="0" borderId="10" xfId="52" applyNumberFormat="1" applyFont="1" applyFill="1" applyBorder="1" applyAlignment="1" applyProtection="1">
      <alignment horizontal="center" shrinkToFit="1"/>
      <protection/>
    </xf>
    <xf numFmtId="0" fontId="23" fillId="0" borderId="0" xfId="52" applyNumberFormat="1" applyFont="1" applyFill="1" applyBorder="1" applyAlignment="1" applyProtection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0" fontId="21" fillId="0" borderId="0" xfId="52" applyNumberFormat="1" applyFont="1" applyFill="1" applyBorder="1" applyAlignment="1" applyProtection="1">
      <alignment horizontal="center" shrinkToFit="1"/>
      <protection/>
    </xf>
    <xf numFmtId="0" fontId="22" fillId="0" borderId="10" xfId="52" applyFont="1" applyBorder="1" applyAlignment="1">
      <alignment horizontal="center" shrinkToFit="1"/>
      <protection/>
    </xf>
    <xf numFmtId="0" fontId="21" fillId="0" borderId="10" xfId="0" applyFont="1" applyBorder="1" applyAlignment="1">
      <alignment horizontal="left" shrinkToFit="1"/>
    </xf>
    <xf numFmtId="0" fontId="23" fillId="0" borderId="0" xfId="52" applyNumberFormat="1" applyFont="1" applyFill="1" applyBorder="1" applyAlignment="1" applyProtection="1">
      <alignment horizontal="center" shrinkToFit="1"/>
      <protection/>
    </xf>
    <xf numFmtId="3" fontId="17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2" xfId="0" applyNumberFormat="1" applyFont="1" applyFill="1" applyBorder="1" applyAlignment="1" applyProtection="1">
      <alignment horizontal="center" shrinkToFit="1"/>
      <protection/>
    </xf>
    <xf numFmtId="4" fontId="8" fillId="0" borderId="13" xfId="0" applyNumberFormat="1" applyFont="1" applyFill="1" applyBorder="1" applyAlignment="1" applyProtection="1">
      <alignment horizontal="center" shrinkToFit="1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3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6" fontId="8" fillId="0" borderId="11" xfId="52" applyNumberFormat="1" applyFont="1" applyFill="1" applyBorder="1" applyAlignment="1" applyProtection="1">
      <alignment horizontal="center" shrinkToFit="1"/>
      <protection/>
    </xf>
    <xf numFmtId="176" fontId="8" fillId="0" borderId="13" xfId="52" applyNumberFormat="1" applyFont="1" applyFill="1" applyBorder="1" applyAlignment="1" applyProtection="1">
      <alignment horizontal="center" shrinkToFit="1"/>
      <protection/>
    </xf>
    <xf numFmtId="0" fontId="8" fillId="0" borderId="11" xfId="52" applyNumberFormat="1" applyFont="1" applyFill="1" applyBorder="1" applyAlignment="1" applyProtection="1">
      <alignment horizontal="center" shrinkToFit="1"/>
      <protection/>
    </xf>
    <xf numFmtId="0" fontId="8" fillId="0" borderId="13" xfId="52" applyNumberFormat="1" applyFont="1" applyFill="1" applyBorder="1" applyAlignment="1" applyProtection="1">
      <alignment horizontal="center" shrinkToFit="1"/>
      <protection/>
    </xf>
    <xf numFmtId="3" fontId="8" fillId="0" borderId="11" xfId="52" applyNumberFormat="1" applyFont="1" applyFill="1" applyBorder="1" applyAlignment="1" applyProtection="1">
      <alignment horizontal="center" shrinkToFit="1"/>
      <protection/>
    </xf>
    <xf numFmtId="0" fontId="0" fillId="0" borderId="13" xfId="52" applyBorder="1">
      <alignment/>
      <protection/>
    </xf>
    <xf numFmtId="4" fontId="8" fillId="0" borderId="11" xfId="52" applyNumberFormat="1" applyFont="1" applyFill="1" applyBorder="1" applyAlignment="1" applyProtection="1">
      <alignment horizontal="center" shrinkToFit="1"/>
      <protection/>
    </xf>
    <xf numFmtId="0" fontId="0" fillId="0" borderId="12" xfId="52" applyBorder="1">
      <alignment/>
      <protection/>
    </xf>
    <xf numFmtId="3" fontId="8" fillId="0" borderId="13" xfId="52" applyNumberFormat="1" applyFont="1" applyFill="1" applyBorder="1" applyAlignment="1" applyProtection="1">
      <alignment horizontal="center" shrinkToFit="1"/>
      <protection/>
    </xf>
    <xf numFmtId="4" fontId="8" fillId="0" borderId="12" xfId="52" applyNumberFormat="1" applyFont="1" applyFill="1" applyBorder="1" applyAlignment="1" applyProtection="1">
      <alignment horizontal="center" shrinkToFit="1"/>
      <protection/>
    </xf>
    <xf numFmtId="4" fontId="8" fillId="0" borderId="13" xfId="52" applyNumberFormat="1" applyFont="1" applyFill="1" applyBorder="1" applyAlignment="1" applyProtection="1">
      <alignment horizont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7"/>
  <sheetViews>
    <sheetView tabSelected="1" zoomScalePageLayoutView="0" workbookViewId="0" topLeftCell="A1">
      <selection activeCell="AU28" sqref="AU28"/>
    </sheetView>
  </sheetViews>
  <sheetFormatPr defaultColWidth="10.00390625" defaultRowHeight="12.75"/>
  <cols>
    <col min="1" max="1" width="10.57421875" style="24" customWidth="1"/>
    <col min="2" max="2" width="10.140625" style="24" customWidth="1"/>
    <col min="3" max="3" width="16.28125" style="24" customWidth="1"/>
    <col min="4" max="4" width="4.57421875" style="6" customWidth="1"/>
    <col min="5" max="5" width="4.57421875" style="81" customWidth="1"/>
    <col min="6" max="6" width="5.7109375" style="1" customWidth="1"/>
    <col min="7" max="7" width="3.57421875" style="54" customWidth="1"/>
    <col min="8" max="8" width="7.421875" style="3" customWidth="1"/>
    <col min="9" max="9" width="8.421875" style="2" customWidth="1"/>
    <col min="10" max="10" width="7.8515625" style="3" customWidth="1"/>
    <col min="11" max="11" width="2.7109375" style="6" customWidth="1"/>
    <col min="12" max="12" width="5.421875" style="1" customWidth="1"/>
    <col min="13" max="13" width="3.421875" style="1" customWidth="1"/>
    <col min="14" max="14" width="6.7109375" style="7" customWidth="1"/>
    <col min="15" max="15" width="3.7109375" style="1" customWidth="1"/>
    <col min="16" max="16" width="6.7109375" style="3" customWidth="1"/>
    <col min="17" max="17" width="9.421875" style="4" customWidth="1"/>
    <col min="18" max="18" width="2.7109375" style="6" customWidth="1"/>
    <col min="19" max="19" width="8.7109375" style="4" customWidth="1"/>
    <col min="20" max="20" width="2.8515625" style="6" customWidth="1"/>
    <col min="21" max="21" width="8.57421875" style="5" customWidth="1"/>
    <col min="22" max="22" width="3.28125" style="52" customWidth="1"/>
    <col min="23" max="23" width="10.28125" style="24" customWidth="1"/>
    <col min="24" max="24" width="8.00390625" style="24" customWidth="1"/>
    <col min="25" max="25" width="15.140625" style="40" customWidth="1"/>
    <col min="26" max="26" width="4.57421875" style="29" customWidth="1"/>
    <col min="27" max="27" width="4.421875" style="81" customWidth="1"/>
    <col min="28" max="28" width="7.00390625" style="3" customWidth="1"/>
    <col min="29" max="29" width="6.7109375" style="3" customWidth="1"/>
    <col min="30" max="30" width="7.140625" style="44" customWidth="1"/>
    <col min="31" max="31" width="3.28125" style="6" customWidth="1"/>
    <col min="32" max="32" width="7.140625" style="3" customWidth="1"/>
    <col min="33" max="33" width="8.28125" style="5" customWidth="1"/>
    <col min="34" max="34" width="3.7109375" style="6" customWidth="1"/>
    <col min="35" max="35" width="8.57421875" style="4" customWidth="1"/>
    <col min="36" max="36" width="3.140625" style="6" customWidth="1"/>
    <col min="37" max="37" width="4.140625" style="7" customWidth="1"/>
    <col min="38" max="38" width="3.421875" style="6" customWidth="1"/>
    <col min="39" max="39" width="6.7109375" style="3" customWidth="1"/>
    <col min="40" max="40" width="9.00390625" style="4" customWidth="1"/>
    <col min="41" max="41" width="3.57421875" style="6" customWidth="1"/>
    <col min="42" max="42" width="8.140625" style="4" customWidth="1"/>
    <col min="43" max="43" width="8.28125" style="4" customWidth="1"/>
    <col min="44" max="44" width="3.7109375" style="52" customWidth="1"/>
    <col min="45" max="16384" width="10.00390625" style="5" customWidth="1"/>
  </cols>
  <sheetData>
    <row r="1" spans="1:44" s="13" customFormat="1" ht="15.7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0"/>
      <c r="Q1" s="11"/>
      <c r="R1" s="14"/>
      <c r="S1" s="12" t="s">
        <v>20</v>
      </c>
      <c r="T1" s="50"/>
      <c r="V1" s="51"/>
      <c r="W1" s="143" t="str">
        <f>A1</f>
        <v>Ergebnisliste Berliner Castingsport Meisterschaften vom 20. - 21. Juni 2009, Sportplatz Scharnweberstraße </v>
      </c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"/>
      <c r="AM1" s="10"/>
      <c r="AN1" s="11"/>
      <c r="AO1" s="14"/>
      <c r="AP1" s="11"/>
      <c r="AQ1" s="12" t="s">
        <v>20</v>
      </c>
      <c r="AR1" s="55"/>
    </row>
    <row r="2" spans="1:44" s="13" customFormat="1" ht="15">
      <c r="A2" s="22"/>
      <c r="B2" s="22"/>
      <c r="C2" s="22"/>
      <c r="D2" s="14"/>
      <c r="E2" s="75"/>
      <c r="F2" s="15"/>
      <c r="G2" s="53"/>
      <c r="H2" s="10"/>
      <c r="I2" s="16"/>
      <c r="J2" s="10"/>
      <c r="K2" s="14"/>
      <c r="L2" s="15"/>
      <c r="M2" s="15"/>
      <c r="N2" s="9"/>
      <c r="O2" s="15"/>
      <c r="P2" s="10"/>
      <c r="Q2" s="11"/>
      <c r="R2" s="14"/>
      <c r="S2" s="11"/>
      <c r="T2" s="14"/>
      <c r="V2" s="51"/>
      <c r="W2" s="22"/>
      <c r="X2" s="22"/>
      <c r="Y2" s="38"/>
      <c r="Z2" s="28"/>
      <c r="AA2" s="75"/>
      <c r="AB2" s="10"/>
      <c r="AC2" s="10"/>
      <c r="AD2" s="41"/>
      <c r="AE2" s="14"/>
      <c r="AF2" s="10"/>
      <c r="AH2" s="14"/>
      <c r="AI2" s="11"/>
      <c r="AJ2" s="14"/>
      <c r="AK2" s="9"/>
      <c r="AL2" s="14"/>
      <c r="AM2" s="10"/>
      <c r="AN2" s="11"/>
      <c r="AO2" s="14"/>
      <c r="AP2" s="11"/>
      <c r="AQ2" s="11"/>
      <c r="AR2" s="51"/>
    </row>
    <row r="3" spans="1:156" s="23" customFormat="1" ht="13.5" customHeight="1">
      <c r="A3" s="23" t="s">
        <v>0</v>
      </c>
      <c r="B3" s="23" t="s">
        <v>1</v>
      </c>
      <c r="C3" s="23" t="s">
        <v>2</v>
      </c>
      <c r="D3" s="30" t="s">
        <v>3</v>
      </c>
      <c r="E3" s="76"/>
      <c r="F3" s="146" t="s">
        <v>4</v>
      </c>
      <c r="G3" s="148"/>
      <c r="H3" s="138" t="s">
        <v>5</v>
      </c>
      <c r="I3" s="149"/>
      <c r="J3" s="149"/>
      <c r="K3" s="148"/>
      <c r="L3" s="146" t="s">
        <v>15</v>
      </c>
      <c r="M3" s="148"/>
      <c r="N3" s="146" t="s">
        <v>25</v>
      </c>
      <c r="O3" s="147"/>
      <c r="P3" s="138" t="s">
        <v>24</v>
      </c>
      <c r="Q3" s="139"/>
      <c r="R3" s="140"/>
      <c r="S3" s="141" t="s">
        <v>6</v>
      </c>
      <c r="T3" s="142"/>
      <c r="U3" s="144" t="s">
        <v>7</v>
      </c>
      <c r="V3" s="145"/>
      <c r="W3" s="23" t="s">
        <v>0</v>
      </c>
      <c r="X3" s="23" t="s">
        <v>1</v>
      </c>
      <c r="Y3" s="39" t="s">
        <v>2</v>
      </c>
      <c r="Z3" s="30" t="s">
        <v>3</v>
      </c>
      <c r="AA3" s="76"/>
      <c r="AB3" s="138" t="s">
        <v>26</v>
      </c>
      <c r="AC3" s="139"/>
      <c r="AD3" s="139"/>
      <c r="AE3" s="140"/>
      <c r="AF3" s="138" t="s">
        <v>8</v>
      </c>
      <c r="AG3" s="139"/>
      <c r="AH3" s="140"/>
      <c r="AI3" s="141" t="s">
        <v>9</v>
      </c>
      <c r="AJ3" s="142"/>
      <c r="AK3" s="146" t="s">
        <v>22</v>
      </c>
      <c r="AL3" s="147"/>
      <c r="AM3" s="138" t="s">
        <v>10</v>
      </c>
      <c r="AN3" s="139"/>
      <c r="AO3" s="140"/>
      <c r="AP3" s="27" t="s">
        <v>11</v>
      </c>
      <c r="AQ3" s="141" t="s">
        <v>21</v>
      </c>
      <c r="AR3" s="142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</row>
    <row r="4" spans="4:156" s="23" customFormat="1" ht="13.5" customHeight="1">
      <c r="D4" s="30"/>
      <c r="E4" s="77"/>
      <c r="F4" s="31"/>
      <c r="G4" s="37" t="s">
        <v>23</v>
      </c>
      <c r="H4" s="34" t="s">
        <v>12</v>
      </c>
      <c r="I4" s="35" t="s">
        <v>13</v>
      </c>
      <c r="J4" s="34" t="s">
        <v>14</v>
      </c>
      <c r="K4" s="37" t="s">
        <v>23</v>
      </c>
      <c r="L4" s="31" t="s">
        <v>20</v>
      </c>
      <c r="M4" s="37" t="s">
        <v>23</v>
      </c>
      <c r="N4" s="26" t="s">
        <v>20</v>
      </c>
      <c r="O4" s="37" t="s">
        <v>23</v>
      </c>
      <c r="P4" s="34" t="s">
        <v>17</v>
      </c>
      <c r="Q4" s="32" t="s">
        <v>18</v>
      </c>
      <c r="R4" s="45" t="s">
        <v>23</v>
      </c>
      <c r="S4" s="27"/>
      <c r="T4" s="45" t="s">
        <v>23</v>
      </c>
      <c r="V4" s="45" t="s">
        <v>23</v>
      </c>
      <c r="Y4" s="39"/>
      <c r="Z4" s="30"/>
      <c r="AA4" s="77"/>
      <c r="AB4" s="34" t="s">
        <v>12</v>
      </c>
      <c r="AC4" s="34" t="s">
        <v>13</v>
      </c>
      <c r="AD4" s="42" t="s">
        <v>14</v>
      </c>
      <c r="AE4" s="45" t="s">
        <v>23</v>
      </c>
      <c r="AF4" s="34" t="s">
        <v>17</v>
      </c>
      <c r="AG4" s="23" t="s">
        <v>18</v>
      </c>
      <c r="AH4" s="45" t="s">
        <v>23</v>
      </c>
      <c r="AI4" s="27"/>
      <c r="AJ4" s="45" t="s">
        <v>23</v>
      </c>
      <c r="AK4" s="26" t="s">
        <v>16</v>
      </c>
      <c r="AL4" s="45" t="s">
        <v>23</v>
      </c>
      <c r="AM4" s="34" t="s">
        <v>17</v>
      </c>
      <c r="AN4" s="32" t="s">
        <v>18</v>
      </c>
      <c r="AO4" s="45" t="s">
        <v>23</v>
      </c>
      <c r="AP4" s="27" t="s">
        <v>19</v>
      </c>
      <c r="AQ4" s="27"/>
      <c r="AR4" s="45" t="s">
        <v>23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</row>
    <row r="5" spans="1:156" s="8" customFormat="1" ht="13.5" customHeight="1">
      <c r="A5" s="48"/>
      <c r="B5" s="48" t="s">
        <v>20</v>
      </c>
      <c r="C5" s="48" t="s">
        <v>20</v>
      </c>
      <c r="D5" s="47" t="s">
        <v>20</v>
      </c>
      <c r="E5" s="78"/>
      <c r="F5" s="17"/>
      <c r="G5" s="36"/>
      <c r="H5" s="18"/>
      <c r="I5" s="19"/>
      <c r="K5" s="46"/>
      <c r="L5" s="136"/>
      <c r="M5" s="46"/>
      <c r="N5" s="20"/>
      <c r="O5" s="36"/>
      <c r="P5" s="18"/>
      <c r="Q5" s="21"/>
      <c r="R5" s="49"/>
      <c r="S5" s="21"/>
      <c r="T5" s="46"/>
      <c r="U5" s="21"/>
      <c r="V5" s="49"/>
      <c r="W5" s="23"/>
      <c r="X5" s="23"/>
      <c r="Y5" s="39"/>
      <c r="Z5" s="25"/>
      <c r="AA5" s="82"/>
      <c r="AB5" s="18"/>
      <c r="AC5" s="18"/>
      <c r="AD5" s="43"/>
      <c r="AE5" s="49"/>
      <c r="AF5" s="18"/>
      <c r="AG5" s="21"/>
      <c r="AH5" s="46"/>
      <c r="AI5" s="21"/>
      <c r="AJ5" s="49"/>
      <c r="AK5" s="20"/>
      <c r="AL5" s="46"/>
      <c r="AM5" s="18"/>
      <c r="AN5" s="21"/>
      <c r="AO5" s="46"/>
      <c r="AP5" s="21"/>
      <c r="AQ5" s="21"/>
      <c r="AR5" s="49" t="s">
        <v>20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</row>
    <row r="6" spans="1:156" s="67" customFormat="1" ht="13.5" customHeight="1">
      <c r="A6" s="57" t="s">
        <v>67</v>
      </c>
      <c r="B6" s="57" t="s">
        <v>58</v>
      </c>
      <c r="C6" s="57" t="s">
        <v>43</v>
      </c>
      <c r="D6" s="58" t="s">
        <v>54</v>
      </c>
      <c r="E6" s="79" t="s">
        <v>32</v>
      </c>
      <c r="F6" s="58">
        <v>95</v>
      </c>
      <c r="G6" s="135">
        <v>1</v>
      </c>
      <c r="H6" s="60">
        <v>55.87</v>
      </c>
      <c r="I6" s="61">
        <v>53.23</v>
      </c>
      <c r="J6" s="60">
        <f aca="true" t="shared" si="0" ref="J6:J35">SUM(H6,I6)</f>
        <v>109.1</v>
      </c>
      <c r="K6" s="70">
        <v>1</v>
      </c>
      <c r="L6" s="68">
        <v>90</v>
      </c>
      <c r="M6" s="68">
        <v>5</v>
      </c>
      <c r="N6" s="63">
        <v>85</v>
      </c>
      <c r="O6" s="68">
        <v>4</v>
      </c>
      <c r="P6" s="60">
        <v>64.87</v>
      </c>
      <c r="Q6" s="64">
        <f aca="true" t="shared" si="1" ref="Q6:Q35">P6*1.5</f>
        <v>97.305</v>
      </c>
      <c r="R6" s="70">
        <v>1</v>
      </c>
      <c r="S6" s="64">
        <f aca="true" t="shared" si="2" ref="S6:S16">L6+N6+Q6</f>
        <v>272.305</v>
      </c>
      <c r="T6" s="62"/>
      <c r="U6" s="64">
        <f aca="true" t="shared" si="3" ref="U6:U35">SUM(F6,J6,L6,N6,Q6)</f>
        <v>476.40500000000003</v>
      </c>
      <c r="V6" s="70">
        <v>1</v>
      </c>
      <c r="W6" s="23" t="str">
        <f aca="true" t="shared" si="4" ref="W6:W16">A6</f>
        <v>Feige-Lorenz</v>
      </c>
      <c r="X6" s="23" t="str">
        <f aca="true" t="shared" si="5" ref="X6:X16">B6</f>
        <v>Wolfgang</v>
      </c>
      <c r="Y6" s="23" t="str">
        <f aca="true" t="shared" si="6" ref="Y6:Y16">C6</f>
        <v>LV Berlin - Brandenburg</v>
      </c>
      <c r="Z6" s="25" t="str">
        <f aca="true" t="shared" si="7" ref="Z6:Z16">D6</f>
        <v>S</v>
      </c>
      <c r="AA6" s="82" t="str">
        <f aca="true" t="shared" si="8" ref="AA6:AA34">E6</f>
        <v>VDSF</v>
      </c>
      <c r="AB6" s="60">
        <v>66.57</v>
      </c>
      <c r="AC6" s="60">
        <v>64.74</v>
      </c>
      <c r="AD6" s="65">
        <f aca="true" t="shared" si="9" ref="AD6:AD14">SUM(AB6,AC6)</f>
        <v>131.31</v>
      </c>
      <c r="AE6" s="25">
        <v>2</v>
      </c>
      <c r="AF6" s="60">
        <v>97.26</v>
      </c>
      <c r="AG6" s="64">
        <f aca="true" t="shared" si="10" ref="AG6:AG14">AF6*1.5</f>
        <v>145.89000000000001</v>
      </c>
      <c r="AH6" s="25">
        <v>2</v>
      </c>
      <c r="AI6" s="64">
        <f aca="true" t="shared" si="11" ref="AI6:AI14">SUM(U6,AD6,AG6)</f>
        <v>753.605</v>
      </c>
      <c r="AJ6" s="70">
        <v>1</v>
      </c>
      <c r="AK6" s="63">
        <v>80</v>
      </c>
      <c r="AL6" s="25">
        <v>5</v>
      </c>
      <c r="AM6" s="60">
        <v>93.76</v>
      </c>
      <c r="AN6" s="64">
        <f>AM6*1.5</f>
        <v>140.64000000000001</v>
      </c>
      <c r="AO6" s="25">
        <v>3</v>
      </c>
      <c r="AP6" s="64">
        <f>SUM(AK6,AN6)</f>
        <v>220.64000000000001</v>
      </c>
      <c r="AQ6" s="64">
        <f>AI6+AP6</f>
        <v>974.245</v>
      </c>
      <c r="AR6" s="70">
        <v>2</v>
      </c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</row>
    <row r="7" spans="1:156" s="67" customFormat="1" ht="13.5" customHeight="1">
      <c r="A7" s="57" t="s">
        <v>55</v>
      </c>
      <c r="B7" s="57" t="s">
        <v>51</v>
      </c>
      <c r="C7" s="57" t="s">
        <v>56</v>
      </c>
      <c r="D7" s="58" t="s">
        <v>54</v>
      </c>
      <c r="E7" s="79" t="s">
        <v>40</v>
      </c>
      <c r="F7" s="58">
        <v>85</v>
      </c>
      <c r="G7" s="68">
        <v>3</v>
      </c>
      <c r="H7" s="60">
        <v>50.18</v>
      </c>
      <c r="I7" s="61">
        <v>45.97</v>
      </c>
      <c r="J7" s="60">
        <f t="shared" si="0"/>
        <v>96.15</v>
      </c>
      <c r="K7" s="25">
        <v>2</v>
      </c>
      <c r="L7" s="68">
        <v>96</v>
      </c>
      <c r="M7" s="68">
        <v>2</v>
      </c>
      <c r="N7" s="63">
        <v>90</v>
      </c>
      <c r="O7" s="135">
        <v>1</v>
      </c>
      <c r="P7" s="60">
        <v>62.07</v>
      </c>
      <c r="Q7" s="64">
        <f t="shared" si="1"/>
        <v>93.105</v>
      </c>
      <c r="R7" s="25">
        <v>2</v>
      </c>
      <c r="S7" s="64">
        <f t="shared" si="2"/>
        <v>279.105</v>
      </c>
      <c r="T7" s="25"/>
      <c r="U7" s="64">
        <f t="shared" si="3"/>
        <v>460.255</v>
      </c>
      <c r="V7" s="70">
        <v>2</v>
      </c>
      <c r="W7" s="23" t="str">
        <f t="shared" si="4"/>
        <v>Neumann</v>
      </c>
      <c r="X7" s="23" t="str">
        <f t="shared" si="5"/>
        <v>Peter</v>
      </c>
      <c r="Y7" s="23" t="str">
        <f t="shared" si="6"/>
        <v>OG Hessenwinkel</v>
      </c>
      <c r="Z7" s="25" t="str">
        <f t="shared" si="7"/>
        <v>S</v>
      </c>
      <c r="AA7" s="82" t="str">
        <f t="shared" si="8"/>
        <v>DAV</v>
      </c>
      <c r="AB7" s="60">
        <v>70.12</v>
      </c>
      <c r="AC7" s="60">
        <v>69.78</v>
      </c>
      <c r="AD7" s="65">
        <f t="shared" si="9"/>
        <v>139.9</v>
      </c>
      <c r="AE7" s="70">
        <v>1</v>
      </c>
      <c r="AF7" s="60">
        <v>95.43</v>
      </c>
      <c r="AG7" s="64">
        <f t="shared" si="10"/>
        <v>143.145</v>
      </c>
      <c r="AH7" s="25">
        <v>3</v>
      </c>
      <c r="AI7" s="64">
        <f t="shared" si="11"/>
        <v>743.3</v>
      </c>
      <c r="AJ7" s="70">
        <v>2</v>
      </c>
      <c r="AK7" s="63">
        <v>95</v>
      </c>
      <c r="AL7" s="70">
        <v>1</v>
      </c>
      <c r="AM7" s="60">
        <v>72.7</v>
      </c>
      <c r="AN7" s="64">
        <f>AM7*1.5</f>
        <v>109.05000000000001</v>
      </c>
      <c r="AO7" s="25">
        <v>8</v>
      </c>
      <c r="AP7" s="64">
        <f>SUM(AK7,AN7)</f>
        <v>204.05</v>
      </c>
      <c r="AQ7" s="64">
        <f>AI7+AP7</f>
        <v>947.3499999999999</v>
      </c>
      <c r="AR7" s="70">
        <v>3</v>
      </c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</row>
    <row r="8" spans="1:156" s="67" customFormat="1" ht="13.5" customHeight="1">
      <c r="A8" s="57" t="s">
        <v>65</v>
      </c>
      <c r="B8" s="57" t="s">
        <v>66</v>
      </c>
      <c r="C8" s="57" t="s">
        <v>30</v>
      </c>
      <c r="D8" s="58" t="s">
        <v>54</v>
      </c>
      <c r="E8" s="79" t="s">
        <v>32</v>
      </c>
      <c r="F8" s="58">
        <v>85</v>
      </c>
      <c r="G8" s="68">
        <v>2</v>
      </c>
      <c r="H8" s="60">
        <v>47.94</v>
      </c>
      <c r="I8" s="61">
        <v>46.83</v>
      </c>
      <c r="J8" s="60">
        <f t="shared" si="0"/>
        <v>94.77</v>
      </c>
      <c r="K8" s="25">
        <v>3</v>
      </c>
      <c r="L8" s="68">
        <v>90</v>
      </c>
      <c r="M8" s="68">
        <v>4</v>
      </c>
      <c r="N8" s="63">
        <v>80</v>
      </c>
      <c r="O8" s="68">
        <v>5</v>
      </c>
      <c r="P8" s="60">
        <v>56.18</v>
      </c>
      <c r="Q8" s="64">
        <f t="shared" si="1"/>
        <v>84.27</v>
      </c>
      <c r="R8" s="25">
        <v>8</v>
      </c>
      <c r="S8" s="64">
        <f t="shared" si="2"/>
        <v>254.26999999999998</v>
      </c>
      <c r="T8" s="25"/>
      <c r="U8" s="64">
        <f t="shared" si="3"/>
        <v>434.03999999999996</v>
      </c>
      <c r="V8" s="70">
        <v>3</v>
      </c>
      <c r="W8" s="23" t="str">
        <f t="shared" si="4"/>
        <v>Oelke</v>
      </c>
      <c r="X8" s="23" t="str">
        <f t="shared" si="5"/>
        <v>Heinz</v>
      </c>
      <c r="Y8" s="23" t="str">
        <f t="shared" si="6"/>
        <v>SC Borussia 1920 Friedr.</v>
      </c>
      <c r="Z8" s="25" t="str">
        <f t="shared" si="7"/>
        <v>S</v>
      </c>
      <c r="AA8" s="82" t="str">
        <f t="shared" si="8"/>
        <v>VDSF</v>
      </c>
      <c r="AB8" s="60">
        <v>58.37</v>
      </c>
      <c r="AC8" s="60">
        <v>55.18</v>
      </c>
      <c r="AD8" s="65">
        <f t="shared" si="9"/>
        <v>113.55</v>
      </c>
      <c r="AE8" s="25">
        <v>3</v>
      </c>
      <c r="AF8" s="60">
        <v>100.95</v>
      </c>
      <c r="AG8" s="64">
        <f t="shared" si="10"/>
        <v>151.425</v>
      </c>
      <c r="AH8" s="70">
        <v>1</v>
      </c>
      <c r="AI8" s="64">
        <f t="shared" si="11"/>
        <v>699.0149999999999</v>
      </c>
      <c r="AJ8" s="70">
        <v>3</v>
      </c>
      <c r="AK8" s="63">
        <v>60</v>
      </c>
      <c r="AL8" s="25">
        <v>6</v>
      </c>
      <c r="AM8" s="60">
        <v>92.01</v>
      </c>
      <c r="AN8" s="64">
        <f>AM8*1.5</f>
        <v>138.01500000000001</v>
      </c>
      <c r="AO8" s="25">
        <v>4</v>
      </c>
      <c r="AP8" s="64">
        <f>SUM(AK8,AN8)</f>
        <v>198.01500000000001</v>
      </c>
      <c r="AQ8" s="64">
        <f>AI8+AP8</f>
        <v>897.0299999999999</v>
      </c>
      <c r="AR8" s="25">
        <v>7</v>
      </c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</row>
    <row r="9" spans="1:156" s="67" customFormat="1" ht="13.5" customHeight="1">
      <c r="A9" s="57" t="s">
        <v>60</v>
      </c>
      <c r="B9" s="57" t="s">
        <v>61</v>
      </c>
      <c r="C9" s="57" t="s">
        <v>30</v>
      </c>
      <c r="D9" s="58" t="s">
        <v>54</v>
      </c>
      <c r="E9" s="79" t="s">
        <v>32</v>
      </c>
      <c r="F9" s="58">
        <v>70</v>
      </c>
      <c r="G9" s="68">
        <v>8</v>
      </c>
      <c r="H9" s="60">
        <v>41.75</v>
      </c>
      <c r="I9" s="61">
        <v>41.38</v>
      </c>
      <c r="J9" s="60">
        <f t="shared" si="0"/>
        <v>83.13</v>
      </c>
      <c r="K9" s="25">
        <v>6</v>
      </c>
      <c r="L9" s="68">
        <v>94</v>
      </c>
      <c r="M9" s="68">
        <v>3</v>
      </c>
      <c r="N9" s="63">
        <v>65</v>
      </c>
      <c r="O9" s="68">
        <v>6</v>
      </c>
      <c r="P9" s="60">
        <v>57.79</v>
      </c>
      <c r="Q9" s="64">
        <f t="shared" si="1"/>
        <v>86.685</v>
      </c>
      <c r="R9" s="25">
        <v>6</v>
      </c>
      <c r="S9" s="64">
        <f t="shared" si="2"/>
        <v>245.685</v>
      </c>
      <c r="T9" s="25"/>
      <c r="U9" s="64">
        <f t="shared" si="3"/>
        <v>398.815</v>
      </c>
      <c r="V9" s="25">
        <v>7</v>
      </c>
      <c r="W9" s="23" t="str">
        <f t="shared" si="4"/>
        <v>Nowak</v>
      </c>
      <c r="X9" s="23" t="str">
        <f t="shared" si="5"/>
        <v>Lutz</v>
      </c>
      <c r="Y9" s="23" t="str">
        <f t="shared" si="6"/>
        <v>SC Borussia 1920 Friedr.</v>
      </c>
      <c r="Z9" s="25" t="str">
        <f t="shared" si="7"/>
        <v>S</v>
      </c>
      <c r="AA9" s="82" t="str">
        <f t="shared" si="8"/>
        <v>VDSF</v>
      </c>
      <c r="AB9" s="60">
        <v>49.59</v>
      </c>
      <c r="AC9" s="60">
        <v>48.25</v>
      </c>
      <c r="AD9" s="65">
        <f t="shared" si="9"/>
        <v>97.84</v>
      </c>
      <c r="AE9" s="25">
        <v>7</v>
      </c>
      <c r="AF9" s="60">
        <v>81.63</v>
      </c>
      <c r="AG9" s="64">
        <f t="shared" si="10"/>
        <v>122.445</v>
      </c>
      <c r="AH9" s="25">
        <v>7</v>
      </c>
      <c r="AI9" s="64">
        <f t="shared" si="11"/>
        <v>619.0999999999999</v>
      </c>
      <c r="AJ9" s="25">
        <v>4</v>
      </c>
      <c r="AK9" s="63">
        <v>60</v>
      </c>
      <c r="AL9" s="25">
        <v>7</v>
      </c>
      <c r="AM9" s="60">
        <v>72.04</v>
      </c>
      <c r="AN9" s="64">
        <f>AM9*1.5</f>
        <v>108.06</v>
      </c>
      <c r="AO9" s="25">
        <v>9</v>
      </c>
      <c r="AP9" s="64">
        <f>SUM(AK9,AN9)</f>
        <v>168.06</v>
      </c>
      <c r="AQ9" s="64">
        <f>AI9+AP9</f>
        <v>787.1599999999999</v>
      </c>
      <c r="AR9" s="25">
        <v>8</v>
      </c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</row>
    <row r="10" spans="1:156" s="67" customFormat="1" ht="13.5" customHeight="1">
      <c r="A10" s="57" t="s">
        <v>35</v>
      </c>
      <c r="B10" s="57" t="s">
        <v>62</v>
      </c>
      <c r="C10" s="57" t="s">
        <v>30</v>
      </c>
      <c r="D10" s="58" t="s">
        <v>54</v>
      </c>
      <c r="E10" s="79" t="s">
        <v>32</v>
      </c>
      <c r="F10" s="58">
        <v>20</v>
      </c>
      <c r="G10" s="68">
        <v>11</v>
      </c>
      <c r="H10" s="60">
        <v>32.51</v>
      </c>
      <c r="I10" s="61">
        <v>30.13</v>
      </c>
      <c r="J10" s="60">
        <f t="shared" si="0"/>
        <v>62.64</v>
      </c>
      <c r="K10" s="25">
        <v>11</v>
      </c>
      <c r="L10" s="25">
        <v>72</v>
      </c>
      <c r="M10" s="25">
        <v>11</v>
      </c>
      <c r="N10" s="63">
        <v>45</v>
      </c>
      <c r="O10" s="68">
        <v>11</v>
      </c>
      <c r="P10" s="60">
        <v>49.65</v>
      </c>
      <c r="Q10" s="64">
        <f t="shared" si="1"/>
        <v>74.475</v>
      </c>
      <c r="R10" s="25">
        <v>11</v>
      </c>
      <c r="S10" s="64">
        <f t="shared" si="2"/>
        <v>191.475</v>
      </c>
      <c r="T10" s="70"/>
      <c r="U10" s="64">
        <f t="shared" si="3"/>
        <v>274.115</v>
      </c>
      <c r="V10" s="25">
        <v>11</v>
      </c>
      <c r="W10" s="23" t="str">
        <f t="shared" si="4"/>
        <v>Gath</v>
      </c>
      <c r="X10" s="23" t="str">
        <f t="shared" si="5"/>
        <v>Ralf</v>
      </c>
      <c r="Y10" s="23" t="str">
        <f t="shared" si="6"/>
        <v>SC Borussia 1920 Friedr.</v>
      </c>
      <c r="Z10" s="25" t="str">
        <f t="shared" si="7"/>
        <v>S</v>
      </c>
      <c r="AA10" s="82" t="str">
        <f t="shared" si="8"/>
        <v>VDSF</v>
      </c>
      <c r="AB10" s="60">
        <v>44.59</v>
      </c>
      <c r="AC10" s="60">
        <v>44.59</v>
      </c>
      <c r="AD10" s="65">
        <f t="shared" si="9"/>
        <v>89.18</v>
      </c>
      <c r="AE10" s="25">
        <v>8</v>
      </c>
      <c r="AF10" s="60">
        <v>82.2</v>
      </c>
      <c r="AG10" s="64">
        <f t="shared" si="10"/>
        <v>123.30000000000001</v>
      </c>
      <c r="AH10" s="25">
        <v>6</v>
      </c>
      <c r="AI10" s="64">
        <f t="shared" si="11"/>
        <v>486.595</v>
      </c>
      <c r="AJ10" s="25">
        <v>9</v>
      </c>
      <c r="AK10" s="63">
        <v>30</v>
      </c>
      <c r="AL10" s="25">
        <v>10</v>
      </c>
      <c r="AM10" s="60">
        <v>0</v>
      </c>
      <c r="AN10" s="64">
        <f>AM10*1.5</f>
        <v>0</v>
      </c>
      <c r="AO10" s="62"/>
      <c r="AP10" s="64">
        <f>SUM(AK10,AN10)</f>
        <v>30</v>
      </c>
      <c r="AQ10" s="64">
        <f>AI10+AP10</f>
        <v>516.595</v>
      </c>
      <c r="AR10" s="25">
        <v>10</v>
      </c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</row>
    <row r="11" spans="1:156" s="67" customFormat="1" ht="13.5" customHeight="1">
      <c r="A11" s="57" t="s">
        <v>52</v>
      </c>
      <c r="B11" s="57" t="s">
        <v>53</v>
      </c>
      <c r="C11" s="57" t="s">
        <v>43</v>
      </c>
      <c r="D11" s="58" t="s">
        <v>54</v>
      </c>
      <c r="E11" s="79" t="s">
        <v>32</v>
      </c>
      <c r="F11" s="58">
        <v>80</v>
      </c>
      <c r="G11" s="68">
        <v>5</v>
      </c>
      <c r="H11" s="60">
        <v>40.38</v>
      </c>
      <c r="I11" s="61">
        <v>39.96</v>
      </c>
      <c r="J11" s="60">
        <f t="shared" si="0"/>
        <v>80.34</v>
      </c>
      <c r="K11" s="25">
        <v>8</v>
      </c>
      <c r="L11" s="68">
        <v>78</v>
      </c>
      <c r="M11" s="68">
        <v>10</v>
      </c>
      <c r="N11" s="63">
        <v>55</v>
      </c>
      <c r="O11" s="68">
        <v>10</v>
      </c>
      <c r="P11" s="60">
        <v>53.11</v>
      </c>
      <c r="Q11" s="64">
        <f t="shared" si="1"/>
        <v>79.66499999999999</v>
      </c>
      <c r="R11" s="25">
        <v>9</v>
      </c>
      <c r="S11" s="64">
        <f t="shared" si="2"/>
        <v>212.665</v>
      </c>
      <c r="T11" s="62"/>
      <c r="U11" s="64">
        <f t="shared" si="3"/>
        <v>373.005</v>
      </c>
      <c r="V11" s="25">
        <v>9</v>
      </c>
      <c r="W11" s="23" t="str">
        <f t="shared" si="4"/>
        <v>Goddäus</v>
      </c>
      <c r="X11" s="23" t="str">
        <f t="shared" si="5"/>
        <v>Erich</v>
      </c>
      <c r="Y11" s="23" t="str">
        <f t="shared" si="6"/>
        <v>LV Berlin - Brandenburg</v>
      </c>
      <c r="Z11" s="25" t="str">
        <f t="shared" si="7"/>
        <v>S</v>
      </c>
      <c r="AA11" s="82" t="str">
        <f t="shared" si="8"/>
        <v>VDSF</v>
      </c>
      <c r="AB11" s="60">
        <v>57</v>
      </c>
      <c r="AC11" s="60">
        <v>55.83</v>
      </c>
      <c r="AD11" s="65">
        <f t="shared" si="9"/>
        <v>112.83</v>
      </c>
      <c r="AE11" s="25">
        <v>4</v>
      </c>
      <c r="AF11" s="60">
        <v>87.74</v>
      </c>
      <c r="AG11" s="64">
        <f t="shared" si="10"/>
        <v>131.60999999999999</v>
      </c>
      <c r="AH11" s="25">
        <v>4</v>
      </c>
      <c r="AI11" s="64">
        <f t="shared" si="11"/>
        <v>617.4449999999999</v>
      </c>
      <c r="AJ11" s="25">
        <v>5</v>
      </c>
      <c r="AK11" s="63"/>
      <c r="AL11" s="62"/>
      <c r="AM11" s="60"/>
      <c r="AN11" s="64"/>
      <c r="AO11" s="62"/>
      <c r="AP11" s="64"/>
      <c r="AQ11" s="64"/>
      <c r="AR11" s="62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</row>
    <row r="12" spans="1:156" s="67" customFormat="1" ht="13.5" customHeight="1">
      <c r="A12" s="57" t="s">
        <v>63</v>
      </c>
      <c r="B12" s="57" t="s">
        <v>64</v>
      </c>
      <c r="C12" s="57" t="s">
        <v>39</v>
      </c>
      <c r="D12" s="58" t="s">
        <v>54</v>
      </c>
      <c r="E12" s="79" t="s">
        <v>40</v>
      </c>
      <c r="F12" s="58">
        <v>55</v>
      </c>
      <c r="G12" s="68">
        <v>10</v>
      </c>
      <c r="H12" s="60">
        <v>36.15</v>
      </c>
      <c r="I12" s="61">
        <v>33.59</v>
      </c>
      <c r="J12" s="60">
        <f t="shared" si="0"/>
        <v>69.74000000000001</v>
      </c>
      <c r="K12" s="25">
        <v>10</v>
      </c>
      <c r="L12" s="25">
        <v>82</v>
      </c>
      <c r="M12" s="25">
        <v>9</v>
      </c>
      <c r="N12" s="63">
        <v>55</v>
      </c>
      <c r="O12" s="68">
        <v>8</v>
      </c>
      <c r="P12" s="60">
        <v>60.73</v>
      </c>
      <c r="Q12" s="64">
        <f t="shared" si="1"/>
        <v>91.095</v>
      </c>
      <c r="R12" s="25">
        <v>3</v>
      </c>
      <c r="S12" s="64">
        <f t="shared" si="2"/>
        <v>228.095</v>
      </c>
      <c r="T12" s="25"/>
      <c r="U12" s="64">
        <f t="shared" si="3"/>
        <v>352.83500000000004</v>
      </c>
      <c r="V12" s="25">
        <v>10</v>
      </c>
      <c r="W12" s="23" t="str">
        <f t="shared" si="4"/>
        <v>Frahm</v>
      </c>
      <c r="X12" s="23" t="str">
        <f t="shared" si="5"/>
        <v>Manfred</v>
      </c>
      <c r="Y12" s="23" t="str">
        <f t="shared" si="6"/>
        <v>AF Hohenschönhausen</v>
      </c>
      <c r="Z12" s="25" t="str">
        <f t="shared" si="7"/>
        <v>S</v>
      </c>
      <c r="AA12" s="82" t="str">
        <f t="shared" si="8"/>
        <v>DAV</v>
      </c>
      <c r="AB12" s="60">
        <v>52.54</v>
      </c>
      <c r="AC12" s="60">
        <v>44.67</v>
      </c>
      <c r="AD12" s="65">
        <f t="shared" si="9"/>
        <v>97.21000000000001</v>
      </c>
      <c r="AE12" s="25">
        <v>6</v>
      </c>
      <c r="AF12" s="60">
        <v>80.35</v>
      </c>
      <c r="AG12" s="64">
        <f t="shared" si="10"/>
        <v>120.52499999999999</v>
      </c>
      <c r="AH12" s="25">
        <v>8</v>
      </c>
      <c r="AI12" s="64">
        <f t="shared" si="11"/>
        <v>570.57</v>
      </c>
      <c r="AJ12" s="25">
        <v>6</v>
      </c>
      <c r="AK12" s="63"/>
      <c r="AL12" s="25"/>
      <c r="AM12" s="60"/>
      <c r="AN12" s="64"/>
      <c r="AO12" s="25"/>
      <c r="AP12" s="64"/>
      <c r="AQ12" s="64"/>
      <c r="AR12" s="62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</row>
    <row r="13" spans="1:156" s="67" customFormat="1" ht="13.5" customHeight="1">
      <c r="A13" s="57" t="s">
        <v>69</v>
      </c>
      <c r="B13" s="57" t="s">
        <v>70</v>
      </c>
      <c r="C13" s="57" t="s">
        <v>39</v>
      </c>
      <c r="D13" s="58" t="s">
        <v>54</v>
      </c>
      <c r="E13" s="79" t="s">
        <v>40</v>
      </c>
      <c r="F13" s="58">
        <v>75</v>
      </c>
      <c r="G13" s="68">
        <v>7</v>
      </c>
      <c r="H13" s="60">
        <v>41.05</v>
      </c>
      <c r="I13" s="61">
        <v>38.67</v>
      </c>
      <c r="J13" s="60">
        <f t="shared" si="0"/>
        <v>79.72</v>
      </c>
      <c r="K13" s="25">
        <v>7</v>
      </c>
      <c r="L13" s="68">
        <v>86</v>
      </c>
      <c r="M13" s="68">
        <v>7</v>
      </c>
      <c r="N13" s="63">
        <v>90</v>
      </c>
      <c r="O13" s="68">
        <v>3</v>
      </c>
      <c r="P13" s="60">
        <v>59.68</v>
      </c>
      <c r="Q13" s="64">
        <f t="shared" si="1"/>
        <v>89.52</v>
      </c>
      <c r="R13" s="25">
        <v>4</v>
      </c>
      <c r="S13" s="64">
        <f t="shared" si="2"/>
        <v>265.52</v>
      </c>
      <c r="T13" s="62"/>
      <c r="U13" s="64">
        <f t="shared" si="3"/>
        <v>420.24</v>
      </c>
      <c r="V13" s="25">
        <v>5</v>
      </c>
      <c r="W13" s="23" t="str">
        <f t="shared" si="4"/>
        <v>Patt</v>
      </c>
      <c r="X13" s="23" t="str">
        <f t="shared" si="5"/>
        <v>Friedrich</v>
      </c>
      <c r="Y13" s="23" t="str">
        <f t="shared" si="6"/>
        <v>AF Hohenschönhausen</v>
      </c>
      <c r="Z13" s="25" t="str">
        <f t="shared" si="7"/>
        <v>S</v>
      </c>
      <c r="AA13" s="82" t="str">
        <f t="shared" si="8"/>
        <v>DAV</v>
      </c>
      <c r="AB13" s="60"/>
      <c r="AC13" s="60"/>
      <c r="AD13" s="65">
        <f t="shared" si="9"/>
        <v>0</v>
      </c>
      <c r="AE13" s="62"/>
      <c r="AF13" s="60">
        <v>87.04</v>
      </c>
      <c r="AG13" s="64">
        <f t="shared" si="10"/>
        <v>130.56</v>
      </c>
      <c r="AH13" s="25">
        <v>5</v>
      </c>
      <c r="AI13" s="64">
        <f t="shared" si="11"/>
        <v>550.8</v>
      </c>
      <c r="AJ13" s="25">
        <v>7</v>
      </c>
      <c r="AK13" s="63"/>
      <c r="AL13" s="62"/>
      <c r="AM13" s="60"/>
      <c r="AN13" s="64"/>
      <c r="AO13" s="62"/>
      <c r="AP13" s="64"/>
      <c r="AQ13" s="64"/>
      <c r="AR13" s="62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</row>
    <row r="14" spans="1:156" s="67" customFormat="1" ht="13.5" customHeight="1">
      <c r="A14" s="57" t="s">
        <v>57</v>
      </c>
      <c r="B14" s="57" t="s">
        <v>58</v>
      </c>
      <c r="C14" s="57" t="s">
        <v>59</v>
      </c>
      <c r="D14" s="58" t="s">
        <v>54</v>
      </c>
      <c r="E14" s="79" t="s">
        <v>32</v>
      </c>
      <c r="F14" s="58">
        <v>75</v>
      </c>
      <c r="G14" s="68">
        <v>6</v>
      </c>
      <c r="H14" s="60">
        <v>47.78</v>
      </c>
      <c r="I14" s="61">
        <v>46.38</v>
      </c>
      <c r="J14" s="60">
        <f t="shared" si="0"/>
        <v>94.16</v>
      </c>
      <c r="K14" s="25">
        <v>4</v>
      </c>
      <c r="L14" s="68">
        <v>84</v>
      </c>
      <c r="M14" s="68">
        <v>8</v>
      </c>
      <c r="N14" s="63">
        <v>55</v>
      </c>
      <c r="O14" s="68">
        <v>9</v>
      </c>
      <c r="P14" s="60">
        <v>57.64</v>
      </c>
      <c r="Q14" s="64">
        <f t="shared" si="1"/>
        <v>86.46000000000001</v>
      </c>
      <c r="R14" s="25">
        <v>7</v>
      </c>
      <c r="S14" s="64">
        <f t="shared" si="2"/>
        <v>225.46</v>
      </c>
      <c r="T14" s="25"/>
      <c r="U14" s="64">
        <f t="shared" si="3"/>
        <v>394.62</v>
      </c>
      <c r="V14" s="25">
        <v>8</v>
      </c>
      <c r="W14" s="23" t="str">
        <f t="shared" si="4"/>
        <v>Bartelt</v>
      </c>
      <c r="X14" s="23" t="str">
        <f t="shared" si="5"/>
        <v>Wolfgang</v>
      </c>
      <c r="Y14" s="23" t="str">
        <f t="shared" si="6"/>
        <v>SAV Süd Tempelhof</v>
      </c>
      <c r="Z14" s="25" t="str">
        <f t="shared" si="7"/>
        <v>S</v>
      </c>
      <c r="AA14" s="82" t="str">
        <f t="shared" si="8"/>
        <v>VDSF</v>
      </c>
      <c r="AB14" s="60">
        <v>53.89</v>
      </c>
      <c r="AC14" s="60">
        <v>52.34</v>
      </c>
      <c r="AD14" s="65">
        <f t="shared" si="9"/>
        <v>106.23</v>
      </c>
      <c r="AE14" s="25">
        <v>5</v>
      </c>
      <c r="AF14" s="60">
        <v>0</v>
      </c>
      <c r="AG14" s="64">
        <f t="shared" si="10"/>
        <v>0</v>
      </c>
      <c r="AH14" s="25"/>
      <c r="AI14" s="64">
        <f t="shared" si="11"/>
        <v>500.85</v>
      </c>
      <c r="AJ14" s="25">
        <v>8</v>
      </c>
      <c r="AK14" s="63"/>
      <c r="AL14" s="25"/>
      <c r="AM14" s="60"/>
      <c r="AN14" s="64"/>
      <c r="AO14" s="25"/>
      <c r="AP14" s="64"/>
      <c r="AQ14" s="64"/>
      <c r="AR14" s="62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</row>
    <row r="15" spans="1:156" s="67" customFormat="1" ht="13.5" customHeight="1">
      <c r="A15" s="57" t="s">
        <v>116</v>
      </c>
      <c r="B15" s="57" t="s">
        <v>117</v>
      </c>
      <c r="C15" s="57" t="s">
        <v>30</v>
      </c>
      <c r="D15" s="58" t="s">
        <v>54</v>
      </c>
      <c r="E15" s="80" t="s">
        <v>32</v>
      </c>
      <c r="F15" s="68">
        <v>85</v>
      </c>
      <c r="G15" s="68">
        <v>4</v>
      </c>
      <c r="H15" s="60">
        <v>44.4</v>
      </c>
      <c r="I15" s="61">
        <v>42.21</v>
      </c>
      <c r="J15" s="60">
        <f t="shared" si="0"/>
        <v>86.61</v>
      </c>
      <c r="K15" s="25">
        <v>5</v>
      </c>
      <c r="L15" s="25">
        <v>88</v>
      </c>
      <c r="M15" s="25">
        <v>6</v>
      </c>
      <c r="N15" s="63">
        <v>65</v>
      </c>
      <c r="O15" s="68">
        <v>7</v>
      </c>
      <c r="P15" s="60">
        <v>52.39</v>
      </c>
      <c r="Q15" s="64">
        <f t="shared" si="1"/>
        <v>78.58500000000001</v>
      </c>
      <c r="R15" s="25">
        <v>10</v>
      </c>
      <c r="S15" s="64">
        <f t="shared" si="2"/>
        <v>231.585</v>
      </c>
      <c r="T15" s="70"/>
      <c r="U15" s="64">
        <f t="shared" si="3"/>
        <v>403.19500000000005</v>
      </c>
      <c r="V15" s="25">
        <v>6</v>
      </c>
      <c r="W15" s="23" t="str">
        <f t="shared" si="4"/>
        <v>Brückner</v>
      </c>
      <c r="X15" s="23" t="str">
        <f t="shared" si="5"/>
        <v>David</v>
      </c>
      <c r="Y15" s="23" t="str">
        <f t="shared" si="6"/>
        <v>SC Borussia 1920 Friedr.</v>
      </c>
      <c r="Z15" s="25" t="str">
        <f t="shared" si="7"/>
        <v>S</v>
      </c>
      <c r="AA15" s="82" t="str">
        <f t="shared" si="8"/>
        <v>VDSF</v>
      </c>
      <c r="AB15" s="60"/>
      <c r="AC15" s="60"/>
      <c r="AD15" s="65"/>
      <c r="AE15" s="70"/>
      <c r="AF15" s="60"/>
      <c r="AG15" s="64"/>
      <c r="AH15" s="62"/>
      <c r="AI15" s="64"/>
      <c r="AJ15" s="62"/>
      <c r="AK15" s="63"/>
      <c r="AL15" s="62"/>
      <c r="AM15" s="60"/>
      <c r="AN15" s="64"/>
      <c r="AO15" s="62"/>
      <c r="AP15" s="64"/>
      <c r="AQ15" s="64"/>
      <c r="AR15" s="62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</row>
    <row r="16" spans="1:156" s="67" customFormat="1" ht="13.5" customHeight="1">
      <c r="A16" s="57" t="s">
        <v>68</v>
      </c>
      <c r="B16" s="57" t="s">
        <v>64</v>
      </c>
      <c r="C16" s="57" t="s">
        <v>56</v>
      </c>
      <c r="D16" s="58" t="s">
        <v>54</v>
      </c>
      <c r="E16" s="79" t="s">
        <v>40</v>
      </c>
      <c r="F16" s="58">
        <v>70</v>
      </c>
      <c r="G16" s="68">
        <v>9</v>
      </c>
      <c r="H16" s="60">
        <v>39.2</v>
      </c>
      <c r="I16" s="61">
        <v>36.55</v>
      </c>
      <c r="J16" s="60">
        <f t="shared" si="0"/>
        <v>75.75</v>
      </c>
      <c r="K16" s="25">
        <v>9</v>
      </c>
      <c r="L16" s="68">
        <v>98</v>
      </c>
      <c r="M16" s="135">
        <v>1</v>
      </c>
      <c r="N16" s="63">
        <v>90</v>
      </c>
      <c r="O16" s="68">
        <v>2</v>
      </c>
      <c r="P16" s="60">
        <v>59.48</v>
      </c>
      <c r="Q16" s="64">
        <f t="shared" si="1"/>
        <v>89.22</v>
      </c>
      <c r="R16" s="25">
        <v>5</v>
      </c>
      <c r="S16" s="64">
        <f t="shared" si="2"/>
        <v>277.22</v>
      </c>
      <c r="T16" s="62"/>
      <c r="U16" s="64">
        <f t="shared" si="3"/>
        <v>422.97</v>
      </c>
      <c r="V16" s="25">
        <v>4</v>
      </c>
      <c r="W16" s="23" t="str">
        <f t="shared" si="4"/>
        <v>Reiß</v>
      </c>
      <c r="X16" s="23" t="str">
        <f t="shared" si="5"/>
        <v>Manfred</v>
      </c>
      <c r="Y16" s="23" t="str">
        <f t="shared" si="6"/>
        <v>OG Hessenwinkel</v>
      </c>
      <c r="Z16" s="25" t="str">
        <f t="shared" si="7"/>
        <v>S</v>
      </c>
      <c r="AA16" s="82" t="str">
        <f t="shared" si="8"/>
        <v>DAV</v>
      </c>
      <c r="AB16" s="60"/>
      <c r="AC16" s="60"/>
      <c r="AD16" s="65"/>
      <c r="AE16" s="62"/>
      <c r="AF16" s="60"/>
      <c r="AG16" s="64"/>
      <c r="AH16" s="62"/>
      <c r="AI16" s="64"/>
      <c r="AJ16" s="62"/>
      <c r="AK16" s="63"/>
      <c r="AL16" s="62"/>
      <c r="AM16" s="60"/>
      <c r="AN16" s="64"/>
      <c r="AO16" s="62"/>
      <c r="AP16" s="64"/>
      <c r="AQ16" s="64"/>
      <c r="AR16" s="62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</row>
    <row r="17" spans="1:156" s="67" customFormat="1" ht="13.5" customHeight="1">
      <c r="A17" s="57"/>
      <c r="B17" s="57"/>
      <c r="C17" s="57"/>
      <c r="D17" s="58"/>
      <c r="E17" s="79"/>
      <c r="F17" s="58"/>
      <c r="G17" s="68"/>
      <c r="H17" s="60"/>
      <c r="I17" s="61"/>
      <c r="J17" s="60"/>
      <c r="K17" s="25"/>
      <c r="L17" s="68"/>
      <c r="M17" s="135"/>
      <c r="N17" s="63"/>
      <c r="O17" s="68"/>
      <c r="P17" s="60"/>
      <c r="Q17" s="64"/>
      <c r="R17" s="25"/>
      <c r="S17" s="64"/>
      <c r="T17" s="62"/>
      <c r="U17" s="64"/>
      <c r="V17" s="25"/>
      <c r="W17" s="23"/>
      <c r="X17" s="23"/>
      <c r="Y17" s="23"/>
      <c r="Z17" s="25"/>
      <c r="AA17" s="82"/>
      <c r="AB17" s="60"/>
      <c r="AC17" s="60"/>
      <c r="AD17" s="65"/>
      <c r="AE17" s="62"/>
      <c r="AF17" s="60"/>
      <c r="AG17" s="64"/>
      <c r="AH17" s="62"/>
      <c r="AI17" s="64"/>
      <c r="AJ17" s="62"/>
      <c r="AK17" s="63"/>
      <c r="AL17" s="62"/>
      <c r="AM17" s="60"/>
      <c r="AN17" s="64"/>
      <c r="AO17" s="62"/>
      <c r="AP17" s="64"/>
      <c r="AQ17" s="64"/>
      <c r="AR17" s="62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</row>
    <row r="18" spans="1:156" s="67" customFormat="1" ht="13.5" customHeight="1">
      <c r="A18" s="57" t="s">
        <v>35</v>
      </c>
      <c r="B18" s="57" t="s">
        <v>36</v>
      </c>
      <c r="C18" s="57" t="s">
        <v>30</v>
      </c>
      <c r="D18" s="58" t="s">
        <v>31</v>
      </c>
      <c r="E18" s="79" t="s">
        <v>32</v>
      </c>
      <c r="F18" s="58">
        <v>100</v>
      </c>
      <c r="G18" s="135">
        <v>1</v>
      </c>
      <c r="H18" s="60">
        <v>51.56</v>
      </c>
      <c r="I18" s="61">
        <v>50.71</v>
      </c>
      <c r="J18" s="60">
        <f aca="true" t="shared" si="12" ref="J18:J26">SUM(H18,I18)</f>
        <v>102.27000000000001</v>
      </c>
      <c r="K18" s="25">
        <v>3</v>
      </c>
      <c r="L18" s="68">
        <v>98</v>
      </c>
      <c r="M18" s="68">
        <v>2</v>
      </c>
      <c r="N18" s="63">
        <v>95</v>
      </c>
      <c r="O18" s="135">
        <v>1</v>
      </c>
      <c r="P18" s="60">
        <v>63.45</v>
      </c>
      <c r="Q18" s="64">
        <f aca="true" t="shared" si="13" ref="Q18:Q26">P18*1.5</f>
        <v>95.17500000000001</v>
      </c>
      <c r="R18" s="25">
        <v>6</v>
      </c>
      <c r="S18" s="64">
        <f aca="true" t="shared" si="14" ref="S18:S26">L18+N18+Q18</f>
        <v>288.175</v>
      </c>
      <c r="T18" s="25"/>
      <c r="U18" s="64">
        <f aca="true" t="shared" si="15" ref="U18:U26">SUM(F18,J18,L18,N18,Q18)</f>
        <v>490.445</v>
      </c>
      <c r="V18" s="70">
        <v>1</v>
      </c>
      <c r="W18" s="23" t="str">
        <f aca="true" t="shared" si="16" ref="W18:W26">A18</f>
        <v>Gath</v>
      </c>
      <c r="X18" s="23" t="str">
        <f aca="true" t="shared" si="17" ref="X18:X26">B18</f>
        <v>Benjamin</v>
      </c>
      <c r="Y18" s="23" t="str">
        <f aca="true" t="shared" si="18" ref="Y18:Y26">C18</f>
        <v>SC Borussia 1920 Friedr.</v>
      </c>
      <c r="Z18" s="25" t="str">
        <f aca="true" t="shared" si="19" ref="Z18:Z26">D18</f>
        <v>LM</v>
      </c>
      <c r="AA18" s="82" t="str">
        <f aca="true" t="shared" si="20" ref="AA18:AA26">E18</f>
        <v>VDSF</v>
      </c>
      <c r="AB18" s="60">
        <v>59.4</v>
      </c>
      <c r="AC18" s="60">
        <v>57.72</v>
      </c>
      <c r="AD18" s="65">
        <f aca="true" t="shared" si="21" ref="AD18:AD25">SUM(AB18,AC18)</f>
        <v>117.12</v>
      </c>
      <c r="AE18" s="25">
        <v>5</v>
      </c>
      <c r="AF18" s="60">
        <v>99.94</v>
      </c>
      <c r="AG18" s="64">
        <f aca="true" t="shared" si="22" ref="AG18:AG25">AF18*1.5</f>
        <v>149.91</v>
      </c>
      <c r="AH18" s="25">
        <v>3</v>
      </c>
      <c r="AI18" s="64">
        <f aca="true" t="shared" si="23" ref="AI18:AI25">SUM(U18,AD18,AG18)</f>
        <v>757.475</v>
      </c>
      <c r="AJ18" s="70">
        <v>1</v>
      </c>
      <c r="AK18" s="63">
        <v>80</v>
      </c>
      <c r="AL18" s="25">
        <v>4</v>
      </c>
      <c r="AM18" s="60">
        <v>97.18</v>
      </c>
      <c r="AN18" s="64">
        <f>AM18*1.5</f>
        <v>145.77</v>
      </c>
      <c r="AO18" s="70">
        <v>1</v>
      </c>
      <c r="AP18" s="64">
        <f>SUM(AK18,AN18)</f>
        <v>225.77</v>
      </c>
      <c r="AQ18" s="64">
        <f>AI18+AP18</f>
        <v>983.245</v>
      </c>
      <c r="AR18" s="70">
        <v>1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</row>
    <row r="19" spans="1:156" s="67" customFormat="1" ht="13.5" customHeight="1">
      <c r="A19" s="57" t="s">
        <v>41</v>
      </c>
      <c r="B19" s="57" t="s">
        <v>42</v>
      </c>
      <c r="C19" s="57" t="s">
        <v>43</v>
      </c>
      <c r="D19" s="58" t="s">
        <v>31</v>
      </c>
      <c r="E19" s="79" t="s">
        <v>32</v>
      </c>
      <c r="F19" s="58">
        <v>95</v>
      </c>
      <c r="G19" s="68">
        <v>4</v>
      </c>
      <c r="H19" s="60">
        <v>47.83</v>
      </c>
      <c r="I19" s="61">
        <v>45.64</v>
      </c>
      <c r="J19" s="60">
        <f t="shared" si="12"/>
        <v>93.47</v>
      </c>
      <c r="K19" s="25">
        <v>7</v>
      </c>
      <c r="L19" s="25">
        <v>100</v>
      </c>
      <c r="M19" s="70">
        <v>1</v>
      </c>
      <c r="N19" s="63">
        <v>90</v>
      </c>
      <c r="O19" s="68">
        <v>2</v>
      </c>
      <c r="P19" s="60">
        <v>69.35</v>
      </c>
      <c r="Q19" s="64">
        <f t="shared" si="13"/>
        <v>104.02499999999999</v>
      </c>
      <c r="R19" s="70">
        <v>1</v>
      </c>
      <c r="S19" s="64">
        <f t="shared" si="14"/>
        <v>294.025</v>
      </c>
      <c r="T19" s="70"/>
      <c r="U19" s="64">
        <f t="shared" si="15"/>
        <v>482.495</v>
      </c>
      <c r="V19" s="70">
        <v>2</v>
      </c>
      <c r="W19" s="23" t="str">
        <f t="shared" si="16"/>
        <v>Kittlitz</v>
      </c>
      <c r="X19" s="23" t="str">
        <f t="shared" si="17"/>
        <v>Carsten von</v>
      </c>
      <c r="Y19" s="23" t="str">
        <f t="shared" si="18"/>
        <v>LV Berlin - Brandenburg</v>
      </c>
      <c r="Z19" s="25" t="str">
        <f t="shared" si="19"/>
        <v>LM</v>
      </c>
      <c r="AA19" s="82" t="str">
        <f t="shared" si="20"/>
        <v>VDSF</v>
      </c>
      <c r="AB19" s="60">
        <v>67.4</v>
      </c>
      <c r="AC19" s="60">
        <v>66.89</v>
      </c>
      <c r="AD19" s="65">
        <f t="shared" si="21"/>
        <v>134.29000000000002</v>
      </c>
      <c r="AE19" s="70">
        <v>1</v>
      </c>
      <c r="AF19" s="60">
        <v>87.4</v>
      </c>
      <c r="AG19" s="64">
        <f t="shared" si="22"/>
        <v>131.10000000000002</v>
      </c>
      <c r="AH19" s="25">
        <v>6</v>
      </c>
      <c r="AI19" s="64">
        <f t="shared" si="23"/>
        <v>747.8850000000001</v>
      </c>
      <c r="AJ19" s="70">
        <v>2</v>
      </c>
      <c r="AK19" s="63"/>
      <c r="AL19" s="62"/>
      <c r="AM19" s="60"/>
      <c r="AN19" s="64"/>
      <c r="AO19" s="62"/>
      <c r="AP19" s="64"/>
      <c r="AQ19" s="64"/>
      <c r="AR19" s="62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</row>
    <row r="20" spans="1:156" s="67" customFormat="1" ht="13.5" customHeight="1">
      <c r="A20" s="57" t="s">
        <v>50</v>
      </c>
      <c r="B20" s="57" t="s">
        <v>51</v>
      </c>
      <c r="C20" s="57" t="s">
        <v>30</v>
      </c>
      <c r="D20" s="58" t="s">
        <v>31</v>
      </c>
      <c r="E20" s="79" t="s">
        <v>32</v>
      </c>
      <c r="F20" s="58">
        <v>95</v>
      </c>
      <c r="G20" s="68">
        <v>5</v>
      </c>
      <c r="H20" s="60">
        <v>50.64</v>
      </c>
      <c r="I20" s="61">
        <v>48.08</v>
      </c>
      <c r="J20" s="60">
        <f t="shared" si="12"/>
        <v>98.72</v>
      </c>
      <c r="K20" s="25">
        <v>5</v>
      </c>
      <c r="L20" s="68">
        <v>90</v>
      </c>
      <c r="M20" s="68">
        <v>7</v>
      </c>
      <c r="N20" s="63">
        <v>80</v>
      </c>
      <c r="O20" s="68">
        <v>7</v>
      </c>
      <c r="P20" s="60">
        <v>65.91</v>
      </c>
      <c r="Q20" s="64">
        <f t="shared" si="13"/>
        <v>98.865</v>
      </c>
      <c r="R20" s="25">
        <v>5</v>
      </c>
      <c r="S20" s="64">
        <f t="shared" si="14"/>
        <v>268.865</v>
      </c>
      <c r="T20" s="62"/>
      <c r="U20" s="64">
        <f t="shared" si="15"/>
        <v>462.58500000000004</v>
      </c>
      <c r="V20" s="25">
        <v>4</v>
      </c>
      <c r="W20" s="23" t="str">
        <f t="shared" si="16"/>
        <v>Schmitt</v>
      </c>
      <c r="X20" s="23" t="str">
        <f t="shared" si="17"/>
        <v>Peter</v>
      </c>
      <c r="Y20" s="23" t="str">
        <f t="shared" si="18"/>
        <v>SC Borussia 1920 Friedr.</v>
      </c>
      <c r="Z20" s="25" t="str">
        <f t="shared" si="19"/>
        <v>LM</v>
      </c>
      <c r="AA20" s="82" t="str">
        <f t="shared" si="20"/>
        <v>VDSF</v>
      </c>
      <c r="AB20" s="60">
        <v>63.63</v>
      </c>
      <c r="AC20" s="60">
        <v>61.01</v>
      </c>
      <c r="AD20" s="65">
        <f t="shared" si="21"/>
        <v>124.64</v>
      </c>
      <c r="AE20" s="25">
        <v>3</v>
      </c>
      <c r="AF20" s="60">
        <v>104.04</v>
      </c>
      <c r="AG20" s="64">
        <f t="shared" si="22"/>
        <v>156.06</v>
      </c>
      <c r="AH20" s="70">
        <v>1</v>
      </c>
      <c r="AI20" s="64">
        <f t="shared" si="23"/>
        <v>743.2850000000001</v>
      </c>
      <c r="AJ20" s="70">
        <v>3</v>
      </c>
      <c r="AK20" s="63">
        <v>50</v>
      </c>
      <c r="AL20" s="25">
        <v>9</v>
      </c>
      <c r="AM20" s="60">
        <v>85.65</v>
      </c>
      <c r="AN20" s="64">
        <f>AM20*1.5</f>
        <v>128.47500000000002</v>
      </c>
      <c r="AO20" s="25">
        <v>7</v>
      </c>
      <c r="AP20" s="64">
        <f>SUM(AK20,AN20)</f>
        <v>178.47500000000002</v>
      </c>
      <c r="AQ20" s="64">
        <f>AI20+AP20</f>
        <v>921.7600000000001</v>
      </c>
      <c r="AR20" s="25">
        <v>5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</row>
    <row r="21" spans="1:156" s="67" customFormat="1" ht="13.5" customHeight="1">
      <c r="A21" s="57" t="s">
        <v>44</v>
      </c>
      <c r="B21" s="57" t="s">
        <v>45</v>
      </c>
      <c r="C21" s="57" t="s">
        <v>43</v>
      </c>
      <c r="D21" s="58" t="s">
        <v>31</v>
      </c>
      <c r="E21" s="79" t="s">
        <v>32</v>
      </c>
      <c r="F21" s="58">
        <v>80</v>
      </c>
      <c r="G21" s="68">
        <v>7</v>
      </c>
      <c r="H21" s="60">
        <v>48.44</v>
      </c>
      <c r="I21" s="61">
        <v>47.46</v>
      </c>
      <c r="J21" s="60">
        <f t="shared" si="12"/>
        <v>95.9</v>
      </c>
      <c r="K21" s="25">
        <v>6</v>
      </c>
      <c r="L21" s="25">
        <v>92</v>
      </c>
      <c r="M21" s="25">
        <v>5</v>
      </c>
      <c r="N21" s="63">
        <v>85</v>
      </c>
      <c r="O21" s="68">
        <v>5</v>
      </c>
      <c r="P21" s="60">
        <v>68.17</v>
      </c>
      <c r="Q21" s="64">
        <f t="shared" si="13"/>
        <v>102.255</v>
      </c>
      <c r="R21" s="25">
        <v>3</v>
      </c>
      <c r="S21" s="64">
        <f t="shared" si="14"/>
        <v>279.255</v>
      </c>
      <c r="T21" s="25"/>
      <c r="U21" s="64">
        <f t="shared" si="15"/>
        <v>455.155</v>
      </c>
      <c r="V21" s="25">
        <v>5</v>
      </c>
      <c r="W21" s="23" t="str">
        <f t="shared" si="16"/>
        <v>Madauß</v>
      </c>
      <c r="X21" s="23" t="str">
        <f t="shared" si="17"/>
        <v>Felix</v>
      </c>
      <c r="Y21" s="23" t="str">
        <f t="shared" si="18"/>
        <v>LV Berlin - Brandenburg</v>
      </c>
      <c r="Z21" s="25" t="str">
        <f t="shared" si="19"/>
        <v>LM</v>
      </c>
      <c r="AA21" s="82" t="str">
        <f t="shared" si="20"/>
        <v>VDSF</v>
      </c>
      <c r="AB21" s="60">
        <v>63.46</v>
      </c>
      <c r="AC21" s="60">
        <v>60.46</v>
      </c>
      <c r="AD21" s="65">
        <f t="shared" si="21"/>
        <v>123.92</v>
      </c>
      <c r="AE21" s="25">
        <v>4</v>
      </c>
      <c r="AF21" s="60">
        <v>94.23</v>
      </c>
      <c r="AG21" s="64">
        <f t="shared" si="22"/>
        <v>141.345</v>
      </c>
      <c r="AH21" s="25">
        <v>4</v>
      </c>
      <c r="AI21" s="64">
        <f t="shared" si="23"/>
        <v>720.42</v>
      </c>
      <c r="AJ21" s="25">
        <v>4</v>
      </c>
      <c r="AK21" s="63">
        <v>60</v>
      </c>
      <c r="AL21" s="25">
        <v>8</v>
      </c>
      <c r="AM21" s="60">
        <v>90.92</v>
      </c>
      <c r="AN21" s="64">
        <f>AM21*1.5</f>
        <v>136.38</v>
      </c>
      <c r="AO21" s="25">
        <v>5</v>
      </c>
      <c r="AP21" s="64">
        <f>SUM(AK21,AN21)</f>
        <v>196.38</v>
      </c>
      <c r="AQ21" s="64">
        <f>AI21+AP21</f>
        <v>916.8</v>
      </c>
      <c r="AR21" s="25">
        <v>6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</row>
    <row r="22" spans="1:156" s="67" customFormat="1" ht="13.5" customHeight="1">
      <c r="A22" s="57" t="s">
        <v>33</v>
      </c>
      <c r="B22" s="57" t="s">
        <v>34</v>
      </c>
      <c r="C22" s="57" t="s">
        <v>30</v>
      </c>
      <c r="D22" s="58" t="s">
        <v>31</v>
      </c>
      <c r="E22" s="79" t="s">
        <v>32</v>
      </c>
      <c r="F22" s="58">
        <v>85</v>
      </c>
      <c r="G22" s="68">
        <v>6</v>
      </c>
      <c r="H22" s="60">
        <v>42.99</v>
      </c>
      <c r="I22" s="61">
        <v>42.62</v>
      </c>
      <c r="J22" s="60">
        <f t="shared" si="12"/>
        <v>85.61</v>
      </c>
      <c r="K22" s="25">
        <v>9</v>
      </c>
      <c r="L22" s="68">
        <v>90</v>
      </c>
      <c r="M22" s="68">
        <v>6</v>
      </c>
      <c r="N22" s="63">
        <v>85</v>
      </c>
      <c r="O22" s="68">
        <v>3</v>
      </c>
      <c r="P22" s="60">
        <v>61.28</v>
      </c>
      <c r="Q22" s="64">
        <f t="shared" si="13"/>
        <v>91.92</v>
      </c>
      <c r="R22" s="25">
        <v>7</v>
      </c>
      <c r="S22" s="64">
        <f t="shared" si="14"/>
        <v>266.92</v>
      </c>
      <c r="T22" s="25"/>
      <c r="U22" s="64">
        <f t="shared" si="15"/>
        <v>437.53000000000003</v>
      </c>
      <c r="V22" s="25">
        <v>7</v>
      </c>
      <c r="W22" s="23" t="str">
        <f t="shared" si="16"/>
        <v>Weigel</v>
      </c>
      <c r="X22" s="23" t="str">
        <f t="shared" si="17"/>
        <v>Thomas</v>
      </c>
      <c r="Y22" s="23" t="str">
        <f t="shared" si="18"/>
        <v>SC Borussia 1920 Friedr.</v>
      </c>
      <c r="Z22" s="25" t="str">
        <f t="shared" si="19"/>
        <v>LM</v>
      </c>
      <c r="AA22" s="82" t="str">
        <f t="shared" si="20"/>
        <v>VDSF</v>
      </c>
      <c r="AB22" s="60">
        <v>59.32</v>
      </c>
      <c r="AC22" s="60">
        <v>58.29</v>
      </c>
      <c r="AD22" s="65">
        <f t="shared" si="21"/>
        <v>117.61</v>
      </c>
      <c r="AE22" s="25">
        <v>6</v>
      </c>
      <c r="AF22" s="60">
        <v>102.79</v>
      </c>
      <c r="AG22" s="64">
        <f t="shared" si="22"/>
        <v>154.185</v>
      </c>
      <c r="AH22" s="25">
        <v>2</v>
      </c>
      <c r="AI22" s="64">
        <f t="shared" si="23"/>
        <v>709.325</v>
      </c>
      <c r="AJ22" s="25">
        <v>5</v>
      </c>
      <c r="AK22" s="63">
        <v>85</v>
      </c>
      <c r="AL22" s="25">
        <v>2</v>
      </c>
      <c r="AM22" s="60">
        <v>90.85</v>
      </c>
      <c r="AN22" s="64">
        <f>AM22*1.5</f>
        <v>136.27499999999998</v>
      </c>
      <c r="AO22" s="25">
        <v>6</v>
      </c>
      <c r="AP22" s="64">
        <f>SUM(AK22,AN22)</f>
        <v>221.27499999999998</v>
      </c>
      <c r="AQ22" s="64">
        <f>AI22+AP22</f>
        <v>930.6</v>
      </c>
      <c r="AR22" s="25">
        <v>4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</row>
    <row r="23" spans="1:156" s="67" customFormat="1" ht="13.5" customHeight="1">
      <c r="A23" s="57" t="s">
        <v>37</v>
      </c>
      <c r="B23" s="57" t="s">
        <v>38</v>
      </c>
      <c r="C23" s="57" t="s">
        <v>39</v>
      </c>
      <c r="D23" s="58" t="s">
        <v>31</v>
      </c>
      <c r="E23" s="79" t="s">
        <v>40</v>
      </c>
      <c r="F23" s="58">
        <v>50</v>
      </c>
      <c r="G23" s="68">
        <v>9</v>
      </c>
      <c r="H23" s="60">
        <v>47.79</v>
      </c>
      <c r="I23" s="61">
        <v>46.08</v>
      </c>
      <c r="J23" s="60">
        <f t="shared" si="12"/>
        <v>93.87</v>
      </c>
      <c r="K23" s="25">
        <v>8</v>
      </c>
      <c r="L23" s="68">
        <v>84</v>
      </c>
      <c r="M23" s="68">
        <v>9</v>
      </c>
      <c r="N23" s="63">
        <v>80</v>
      </c>
      <c r="O23" s="68">
        <v>8</v>
      </c>
      <c r="P23" s="60">
        <v>68.36</v>
      </c>
      <c r="Q23" s="64">
        <f t="shared" si="13"/>
        <v>102.53999999999999</v>
      </c>
      <c r="R23" s="25">
        <v>2</v>
      </c>
      <c r="S23" s="64">
        <f t="shared" si="14"/>
        <v>266.53999999999996</v>
      </c>
      <c r="T23" s="25"/>
      <c r="U23" s="64">
        <f t="shared" si="15"/>
        <v>410.40999999999997</v>
      </c>
      <c r="V23" s="25">
        <v>8</v>
      </c>
      <c r="W23" s="23" t="str">
        <f t="shared" si="16"/>
        <v>Schulz</v>
      </c>
      <c r="X23" s="23" t="str">
        <f t="shared" si="17"/>
        <v>Steffen</v>
      </c>
      <c r="Y23" s="23" t="str">
        <f t="shared" si="18"/>
        <v>AF Hohenschönhausen</v>
      </c>
      <c r="Z23" s="25" t="str">
        <f t="shared" si="19"/>
        <v>LM</v>
      </c>
      <c r="AA23" s="82" t="str">
        <f t="shared" si="20"/>
        <v>DAV</v>
      </c>
      <c r="AB23" s="60">
        <v>51.7</v>
      </c>
      <c r="AC23" s="60">
        <v>51.13</v>
      </c>
      <c r="AD23" s="65">
        <f t="shared" si="21"/>
        <v>102.83000000000001</v>
      </c>
      <c r="AE23" s="25">
        <v>8</v>
      </c>
      <c r="AF23" s="60">
        <v>93.37</v>
      </c>
      <c r="AG23" s="64">
        <f t="shared" si="22"/>
        <v>140.055</v>
      </c>
      <c r="AH23" s="25">
        <v>5</v>
      </c>
      <c r="AI23" s="64">
        <f t="shared" si="23"/>
        <v>653.2950000000001</v>
      </c>
      <c r="AJ23" s="25">
        <v>6</v>
      </c>
      <c r="AK23" s="63"/>
      <c r="AL23" s="62"/>
      <c r="AM23" s="60"/>
      <c r="AN23" s="64"/>
      <c r="AO23" s="62"/>
      <c r="AP23" s="64"/>
      <c r="AQ23" s="64"/>
      <c r="AR23" s="62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</row>
    <row r="24" spans="1:156" s="67" customFormat="1" ht="13.5" customHeight="1">
      <c r="A24" s="57" t="s">
        <v>28</v>
      </c>
      <c r="B24" s="57" t="s">
        <v>29</v>
      </c>
      <c r="C24" s="57" t="s">
        <v>30</v>
      </c>
      <c r="D24" s="58" t="s">
        <v>31</v>
      </c>
      <c r="E24" s="79" t="s">
        <v>32</v>
      </c>
      <c r="F24" s="58">
        <v>95</v>
      </c>
      <c r="G24" s="68">
        <v>2</v>
      </c>
      <c r="H24" s="60">
        <v>52.1</v>
      </c>
      <c r="I24" s="61">
        <v>49.24</v>
      </c>
      <c r="J24" s="60">
        <f t="shared" si="12"/>
        <v>101.34</v>
      </c>
      <c r="K24" s="25">
        <v>2</v>
      </c>
      <c r="L24" s="68">
        <v>88</v>
      </c>
      <c r="M24" s="68">
        <v>8</v>
      </c>
      <c r="N24" s="63">
        <v>80</v>
      </c>
      <c r="O24" s="68">
        <v>6</v>
      </c>
      <c r="P24" s="60">
        <v>67.42</v>
      </c>
      <c r="Q24" s="64">
        <f t="shared" si="13"/>
        <v>101.13</v>
      </c>
      <c r="R24" s="25">
        <v>4</v>
      </c>
      <c r="S24" s="64">
        <f t="shared" si="14"/>
        <v>269.13</v>
      </c>
      <c r="T24" s="62"/>
      <c r="U24" s="64">
        <f t="shared" si="15"/>
        <v>465.47</v>
      </c>
      <c r="V24" s="70">
        <v>3</v>
      </c>
      <c r="W24" s="23" t="str">
        <f t="shared" si="16"/>
        <v>Demin</v>
      </c>
      <c r="X24" s="23" t="str">
        <f t="shared" si="17"/>
        <v>Shenia</v>
      </c>
      <c r="Y24" s="23" t="str">
        <f t="shared" si="18"/>
        <v>SC Borussia 1920 Friedr.</v>
      </c>
      <c r="Z24" s="25" t="str">
        <f t="shared" si="19"/>
        <v>LM</v>
      </c>
      <c r="AA24" s="82" t="str">
        <f t="shared" si="20"/>
        <v>VDSF</v>
      </c>
      <c r="AB24" s="60">
        <v>57.14</v>
      </c>
      <c r="AC24" s="60">
        <v>56.22</v>
      </c>
      <c r="AD24" s="65">
        <f t="shared" si="21"/>
        <v>113.36</v>
      </c>
      <c r="AE24" s="25">
        <v>7</v>
      </c>
      <c r="AF24" s="60">
        <v>0</v>
      </c>
      <c r="AG24" s="64">
        <f t="shared" si="22"/>
        <v>0</v>
      </c>
      <c r="AH24" s="62" t="s">
        <v>20</v>
      </c>
      <c r="AI24" s="64">
        <f t="shared" si="23"/>
        <v>578.83</v>
      </c>
      <c r="AJ24" s="25">
        <v>7</v>
      </c>
      <c r="AK24" s="63"/>
      <c r="AL24" s="62"/>
      <c r="AM24" s="60"/>
      <c r="AN24" s="64"/>
      <c r="AO24" s="62"/>
      <c r="AP24" s="64"/>
      <c r="AQ24" s="64"/>
      <c r="AR24" s="62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</row>
    <row r="25" spans="1:156" s="67" customFormat="1" ht="13.5" customHeight="1">
      <c r="A25" s="57" t="s">
        <v>48</v>
      </c>
      <c r="B25" s="57" t="s">
        <v>49</v>
      </c>
      <c r="C25" s="57" t="s">
        <v>30</v>
      </c>
      <c r="D25" s="58" t="s">
        <v>31</v>
      </c>
      <c r="E25" s="79" t="s">
        <v>32</v>
      </c>
      <c r="F25" s="58">
        <v>95</v>
      </c>
      <c r="G25" s="68">
        <v>3</v>
      </c>
      <c r="H25" s="60">
        <v>56.94</v>
      </c>
      <c r="I25" s="61">
        <v>56.1</v>
      </c>
      <c r="J25" s="60">
        <f t="shared" si="12"/>
        <v>113.03999999999999</v>
      </c>
      <c r="K25" s="70">
        <v>1</v>
      </c>
      <c r="L25" s="68">
        <v>98</v>
      </c>
      <c r="M25" s="68">
        <v>3</v>
      </c>
      <c r="N25" s="63">
        <v>85</v>
      </c>
      <c r="O25" s="68">
        <v>4</v>
      </c>
      <c r="P25" s="60">
        <v>0</v>
      </c>
      <c r="Q25" s="64">
        <f t="shared" si="13"/>
        <v>0</v>
      </c>
      <c r="R25" s="25">
        <v>9</v>
      </c>
      <c r="S25" s="64">
        <f t="shared" si="14"/>
        <v>183</v>
      </c>
      <c r="T25" s="62" t="s">
        <v>20</v>
      </c>
      <c r="U25" s="64">
        <f t="shared" si="15"/>
        <v>391.03999999999996</v>
      </c>
      <c r="V25" s="25">
        <v>9</v>
      </c>
      <c r="W25" s="23" t="str">
        <f t="shared" si="16"/>
        <v>Wagner</v>
      </c>
      <c r="X25" s="23" t="str">
        <f t="shared" si="17"/>
        <v>Frank</v>
      </c>
      <c r="Y25" s="23" t="str">
        <f t="shared" si="18"/>
        <v>SC Borussia 1920 Friedr.</v>
      </c>
      <c r="Z25" s="25" t="str">
        <f t="shared" si="19"/>
        <v>LM</v>
      </c>
      <c r="AA25" s="82" t="str">
        <f t="shared" si="20"/>
        <v>VDSF</v>
      </c>
      <c r="AB25" s="60">
        <v>63.98</v>
      </c>
      <c r="AC25" s="60">
        <v>63.53</v>
      </c>
      <c r="AD25" s="65">
        <f t="shared" si="21"/>
        <v>127.50999999999999</v>
      </c>
      <c r="AE25" s="25">
        <v>2</v>
      </c>
      <c r="AF25" s="60">
        <v>0</v>
      </c>
      <c r="AG25" s="64">
        <f t="shared" si="22"/>
        <v>0</v>
      </c>
      <c r="AH25" s="62" t="s">
        <v>20</v>
      </c>
      <c r="AI25" s="64">
        <f t="shared" si="23"/>
        <v>518.55</v>
      </c>
      <c r="AJ25" s="25">
        <v>8</v>
      </c>
      <c r="AK25" s="63">
        <v>85</v>
      </c>
      <c r="AL25" s="25">
        <v>3</v>
      </c>
      <c r="AM25" s="60">
        <v>95.78</v>
      </c>
      <c r="AN25" s="64">
        <f>AM25*1.5</f>
        <v>143.67000000000002</v>
      </c>
      <c r="AO25" s="25">
        <v>2</v>
      </c>
      <c r="AP25" s="64">
        <f>SUM(AK25,AN25)</f>
        <v>228.67000000000002</v>
      </c>
      <c r="AQ25" s="64">
        <f>AI25+AP25</f>
        <v>747.22</v>
      </c>
      <c r="AR25" s="25">
        <v>9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</row>
    <row r="26" spans="1:156" s="67" customFormat="1" ht="13.5" customHeight="1">
      <c r="A26" s="57" t="s">
        <v>46</v>
      </c>
      <c r="B26" s="57" t="s">
        <v>47</v>
      </c>
      <c r="C26" s="57" t="s">
        <v>30</v>
      </c>
      <c r="D26" s="58" t="s">
        <v>31</v>
      </c>
      <c r="E26" s="79" t="s">
        <v>32</v>
      </c>
      <c r="F26" s="58">
        <v>80</v>
      </c>
      <c r="G26" s="68">
        <v>8</v>
      </c>
      <c r="H26" s="60">
        <v>51.18</v>
      </c>
      <c r="I26" s="61">
        <v>49.86</v>
      </c>
      <c r="J26" s="60">
        <f t="shared" si="12"/>
        <v>101.03999999999999</v>
      </c>
      <c r="K26" s="25">
        <v>4</v>
      </c>
      <c r="L26" s="68">
        <v>94</v>
      </c>
      <c r="M26" s="68">
        <v>4</v>
      </c>
      <c r="N26" s="63">
        <v>80</v>
      </c>
      <c r="O26" s="68">
        <v>9</v>
      </c>
      <c r="P26" s="60">
        <v>60.03</v>
      </c>
      <c r="Q26" s="64">
        <f t="shared" si="13"/>
        <v>90.045</v>
      </c>
      <c r="R26" s="25">
        <v>8</v>
      </c>
      <c r="S26" s="64">
        <f t="shared" si="14"/>
        <v>264.045</v>
      </c>
      <c r="T26" s="25"/>
      <c r="U26" s="64">
        <f t="shared" si="15"/>
        <v>445.085</v>
      </c>
      <c r="V26" s="25">
        <v>6</v>
      </c>
      <c r="W26" s="23" t="str">
        <f t="shared" si="16"/>
        <v>Hüter</v>
      </c>
      <c r="X26" s="23" t="str">
        <f t="shared" si="17"/>
        <v>Thorsten</v>
      </c>
      <c r="Y26" s="23" t="str">
        <f t="shared" si="18"/>
        <v>SC Borussia 1920 Friedr.</v>
      </c>
      <c r="Z26" s="25" t="str">
        <f t="shared" si="19"/>
        <v>LM</v>
      </c>
      <c r="AA26" s="82" t="str">
        <f t="shared" si="20"/>
        <v>VDSF</v>
      </c>
      <c r="AB26" s="60"/>
      <c r="AC26" s="60"/>
      <c r="AD26" s="65"/>
      <c r="AE26" s="25"/>
      <c r="AF26" s="60"/>
      <c r="AG26" s="64"/>
      <c r="AH26" s="25"/>
      <c r="AI26" s="64"/>
      <c r="AJ26" s="62"/>
      <c r="AK26" s="63"/>
      <c r="AL26" s="25"/>
      <c r="AM26" s="60"/>
      <c r="AN26" s="64"/>
      <c r="AO26" s="25"/>
      <c r="AP26" s="64"/>
      <c r="AQ26" s="64"/>
      <c r="AR26" s="62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</row>
    <row r="27" spans="1:156" s="67" customFormat="1" ht="13.5" customHeight="1">
      <c r="A27" s="57"/>
      <c r="B27" s="57"/>
      <c r="C27" s="57"/>
      <c r="D27" s="58"/>
      <c r="E27" s="79"/>
      <c r="F27" s="58"/>
      <c r="G27" s="68"/>
      <c r="H27" s="60"/>
      <c r="I27" s="61"/>
      <c r="J27" s="60"/>
      <c r="K27" s="25"/>
      <c r="L27" s="68"/>
      <c r="M27" s="68"/>
      <c r="N27" s="63"/>
      <c r="O27" s="59"/>
      <c r="P27" s="60"/>
      <c r="Q27" s="64"/>
      <c r="R27" s="69"/>
      <c r="S27" s="64"/>
      <c r="T27" s="25"/>
      <c r="U27" s="64"/>
      <c r="V27" s="62"/>
      <c r="W27" s="23"/>
      <c r="X27" s="23"/>
      <c r="Y27" s="23"/>
      <c r="Z27" s="25"/>
      <c r="AA27" s="82"/>
      <c r="AB27" s="60"/>
      <c r="AC27" s="60"/>
      <c r="AD27" s="65"/>
      <c r="AE27" s="25"/>
      <c r="AF27" s="60"/>
      <c r="AG27" s="64"/>
      <c r="AH27" s="25"/>
      <c r="AI27" s="64"/>
      <c r="AJ27" s="62"/>
      <c r="AK27" s="63"/>
      <c r="AL27" s="62"/>
      <c r="AM27" s="60"/>
      <c r="AN27" s="64"/>
      <c r="AO27" s="62"/>
      <c r="AP27" s="64"/>
      <c r="AQ27" s="64"/>
      <c r="AR27" s="62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</row>
    <row r="28" spans="1:156" s="67" customFormat="1" ht="13.5" customHeight="1">
      <c r="A28" s="57"/>
      <c r="B28" s="57"/>
      <c r="C28" s="57"/>
      <c r="D28" s="58"/>
      <c r="E28" s="79"/>
      <c r="F28" s="58"/>
      <c r="G28" s="59"/>
      <c r="H28" s="60"/>
      <c r="I28" s="61"/>
      <c r="J28" s="60"/>
      <c r="K28" s="25"/>
      <c r="L28" s="68"/>
      <c r="M28" s="68"/>
      <c r="N28" s="63"/>
      <c r="O28" s="68"/>
      <c r="P28" s="60"/>
      <c r="Q28" s="64"/>
      <c r="R28" s="25"/>
      <c r="S28" s="64"/>
      <c r="T28" s="25"/>
      <c r="U28" s="64"/>
      <c r="V28" s="62"/>
      <c r="W28" s="23"/>
      <c r="X28" s="23"/>
      <c r="Y28" s="23"/>
      <c r="Z28" s="25"/>
      <c r="AA28" s="82"/>
      <c r="AB28" s="60"/>
      <c r="AC28" s="60"/>
      <c r="AD28" s="65"/>
      <c r="AE28" s="25"/>
      <c r="AF28" s="60"/>
      <c r="AG28" s="64"/>
      <c r="AH28" s="25"/>
      <c r="AI28" s="64"/>
      <c r="AJ28" s="62"/>
      <c r="AK28" s="63"/>
      <c r="AL28" s="25"/>
      <c r="AM28" s="60"/>
      <c r="AN28" s="64"/>
      <c r="AO28" s="25"/>
      <c r="AP28" s="64"/>
      <c r="AQ28" s="64"/>
      <c r="AR28" s="62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</row>
    <row r="29" spans="1:156" s="67" customFormat="1" ht="13.5" customHeight="1">
      <c r="A29" s="71"/>
      <c r="B29" s="71"/>
      <c r="C29" s="71"/>
      <c r="D29" s="72"/>
      <c r="E29" s="78"/>
      <c r="F29" s="68"/>
      <c r="G29" s="59"/>
      <c r="H29" s="60"/>
      <c r="I29" s="61"/>
      <c r="J29" s="60"/>
      <c r="K29" s="62"/>
      <c r="L29" s="68"/>
      <c r="M29" s="59"/>
      <c r="N29" s="63"/>
      <c r="O29" s="59"/>
      <c r="P29" s="60"/>
      <c r="Q29" s="64"/>
      <c r="R29" s="62"/>
      <c r="S29" s="64"/>
      <c r="T29" s="62"/>
      <c r="U29" s="64"/>
      <c r="V29" s="62"/>
      <c r="W29" s="23"/>
      <c r="X29" s="23"/>
      <c r="Y29" s="23"/>
      <c r="Z29" s="25"/>
      <c r="AA29" s="82"/>
      <c r="AB29" s="60"/>
      <c r="AC29" s="60"/>
      <c r="AD29" s="65"/>
      <c r="AE29" s="62"/>
      <c r="AF29" s="60"/>
      <c r="AG29" s="64"/>
      <c r="AH29" s="62"/>
      <c r="AI29" s="64"/>
      <c r="AJ29" s="74"/>
      <c r="AK29" s="63"/>
      <c r="AL29" s="62"/>
      <c r="AM29" s="60"/>
      <c r="AN29" s="64"/>
      <c r="AO29" s="62"/>
      <c r="AP29" s="64"/>
      <c r="AQ29" s="64"/>
      <c r="AR29" s="62" t="s">
        <v>20</v>
      </c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</row>
    <row r="30" spans="1:156" s="67" customFormat="1" ht="13.5" customHeight="1">
      <c r="A30" s="57" t="s">
        <v>71</v>
      </c>
      <c r="B30" s="57" t="s">
        <v>72</v>
      </c>
      <c r="C30" s="57" t="s">
        <v>43</v>
      </c>
      <c r="D30" s="58" t="s">
        <v>73</v>
      </c>
      <c r="E30" s="79" t="s">
        <v>32</v>
      </c>
      <c r="F30" s="68">
        <v>85</v>
      </c>
      <c r="G30" s="135">
        <v>1</v>
      </c>
      <c r="H30" s="60">
        <v>48.54</v>
      </c>
      <c r="I30" s="61">
        <v>48.15</v>
      </c>
      <c r="J30" s="60">
        <f t="shared" si="0"/>
        <v>96.69</v>
      </c>
      <c r="K30" s="70">
        <v>1</v>
      </c>
      <c r="L30" s="63">
        <v>94</v>
      </c>
      <c r="M30" s="68">
        <v>2</v>
      </c>
      <c r="N30" s="67">
        <v>90</v>
      </c>
      <c r="O30" s="137">
        <v>1</v>
      </c>
      <c r="P30" s="60">
        <v>57.15</v>
      </c>
      <c r="Q30" s="64">
        <f t="shared" si="1"/>
        <v>85.725</v>
      </c>
      <c r="R30" s="25">
        <v>2</v>
      </c>
      <c r="S30" s="64">
        <f aca="true" t="shared" si="24" ref="S30:S35">F30+L30+Q30</f>
        <v>264.725</v>
      </c>
      <c r="T30" s="62"/>
      <c r="U30" s="64">
        <f t="shared" si="3"/>
        <v>451.41499999999996</v>
      </c>
      <c r="V30" s="70">
        <v>1</v>
      </c>
      <c r="W30" s="23" t="str">
        <f>A30</f>
        <v>Ernst</v>
      </c>
      <c r="X30" s="23" t="str">
        <f>B30</f>
        <v>Kathrin</v>
      </c>
      <c r="Y30" s="23" t="str">
        <f>C30</f>
        <v>LV Berlin - Brandenburg</v>
      </c>
      <c r="Z30" s="25" t="str">
        <f>D30</f>
        <v>LD</v>
      </c>
      <c r="AA30" s="82" t="str">
        <f t="shared" si="8"/>
        <v>VDSF</v>
      </c>
      <c r="AB30" s="60"/>
      <c r="AC30" s="60"/>
      <c r="AD30" s="65"/>
      <c r="AE30" s="62"/>
      <c r="AF30" s="60"/>
      <c r="AG30" s="64"/>
      <c r="AH30" s="62"/>
      <c r="AI30" s="64"/>
      <c r="AJ30" s="62"/>
      <c r="AK30" s="63">
        <v>80</v>
      </c>
      <c r="AL30" s="25">
        <v>2</v>
      </c>
      <c r="AM30" s="60">
        <v>86.1</v>
      </c>
      <c r="AN30" s="64">
        <f>AM30*1.5</f>
        <v>129.14999999999998</v>
      </c>
      <c r="AO30" s="62"/>
      <c r="AP30" s="64">
        <f>SUM(AK30,AN30)</f>
        <v>209.14999999999998</v>
      </c>
      <c r="AQ30" s="64">
        <f>AP30+U30</f>
        <v>660.5649999999999</v>
      </c>
      <c r="AR30" s="70">
        <v>1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</row>
    <row r="31" spans="1:156" s="67" customFormat="1" ht="13.5" customHeight="1">
      <c r="A31" s="57" t="s">
        <v>113</v>
      </c>
      <c r="B31" s="57" t="s">
        <v>114</v>
      </c>
      <c r="C31" s="57" t="s">
        <v>115</v>
      </c>
      <c r="D31" s="58" t="s">
        <v>73</v>
      </c>
      <c r="E31" s="79" t="s">
        <v>32</v>
      </c>
      <c r="F31" s="68">
        <v>80</v>
      </c>
      <c r="G31" s="68">
        <v>5</v>
      </c>
      <c r="H31" s="60">
        <v>38.07</v>
      </c>
      <c r="I31" s="61">
        <v>37.33</v>
      </c>
      <c r="J31" s="60">
        <f t="shared" si="0"/>
        <v>75.4</v>
      </c>
      <c r="K31" s="25">
        <v>4</v>
      </c>
      <c r="L31" s="63">
        <v>96</v>
      </c>
      <c r="M31" s="135">
        <v>1</v>
      </c>
      <c r="N31" s="67">
        <v>85</v>
      </c>
      <c r="O31" s="67">
        <v>2</v>
      </c>
      <c r="P31" s="60">
        <v>60.51</v>
      </c>
      <c r="Q31" s="64">
        <f t="shared" si="1"/>
        <v>90.765</v>
      </c>
      <c r="R31" s="70">
        <v>1</v>
      </c>
      <c r="S31" s="64">
        <f t="shared" si="24"/>
        <v>266.765</v>
      </c>
      <c r="T31" s="62"/>
      <c r="U31" s="64">
        <f t="shared" si="3"/>
        <v>427.16499999999996</v>
      </c>
      <c r="V31" s="25">
        <v>2</v>
      </c>
      <c r="W31" s="23"/>
      <c r="X31" s="23"/>
      <c r="Y31" s="23"/>
      <c r="Z31" s="25"/>
      <c r="AA31" s="82"/>
      <c r="AB31" s="60"/>
      <c r="AC31" s="60"/>
      <c r="AD31" s="65"/>
      <c r="AE31" s="62"/>
      <c r="AF31" s="60"/>
      <c r="AG31" s="64"/>
      <c r="AH31" s="62"/>
      <c r="AI31" s="64"/>
      <c r="AJ31" s="62"/>
      <c r="AK31" s="63"/>
      <c r="AL31" s="62"/>
      <c r="AM31" s="60"/>
      <c r="AN31" s="64"/>
      <c r="AO31" s="62"/>
      <c r="AP31" s="64"/>
      <c r="AQ31" s="64"/>
      <c r="AR31" s="70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</row>
    <row r="32" spans="1:156" s="67" customFormat="1" ht="13.5" customHeight="1">
      <c r="A32" s="57" t="s">
        <v>74</v>
      </c>
      <c r="B32" s="57" t="s">
        <v>75</v>
      </c>
      <c r="C32" s="57" t="s">
        <v>43</v>
      </c>
      <c r="D32" s="58" t="s">
        <v>73</v>
      </c>
      <c r="E32" s="79" t="s">
        <v>32</v>
      </c>
      <c r="F32" s="68">
        <v>85</v>
      </c>
      <c r="G32" s="68">
        <v>2</v>
      </c>
      <c r="H32" s="60">
        <v>44.92</v>
      </c>
      <c r="I32" s="61">
        <v>43.93</v>
      </c>
      <c r="J32" s="60">
        <f t="shared" si="0"/>
        <v>88.85</v>
      </c>
      <c r="K32" s="25">
        <v>2</v>
      </c>
      <c r="L32" s="63">
        <v>88</v>
      </c>
      <c r="M32" s="68">
        <v>4</v>
      </c>
      <c r="N32" s="67">
        <v>65</v>
      </c>
      <c r="O32" s="67">
        <v>4</v>
      </c>
      <c r="P32" s="60">
        <v>51.83</v>
      </c>
      <c r="Q32" s="64">
        <f t="shared" si="1"/>
        <v>77.745</v>
      </c>
      <c r="R32" s="25">
        <v>6</v>
      </c>
      <c r="S32" s="64">
        <f t="shared" si="24"/>
        <v>250.745</v>
      </c>
      <c r="T32" s="62"/>
      <c r="U32" s="64">
        <f t="shared" si="3"/>
        <v>404.595</v>
      </c>
      <c r="V32" s="25">
        <v>3</v>
      </c>
      <c r="W32" s="23" t="str">
        <f aca="true" t="shared" si="25" ref="W32:Z34">A32</f>
        <v>Matthes</v>
      </c>
      <c r="X32" s="23" t="str">
        <f t="shared" si="25"/>
        <v>Katharina</v>
      </c>
      <c r="Y32" s="23" t="str">
        <f t="shared" si="25"/>
        <v>LV Berlin - Brandenburg</v>
      </c>
      <c r="Z32" s="25" t="str">
        <f t="shared" si="25"/>
        <v>LD</v>
      </c>
      <c r="AA32" s="82" t="str">
        <f t="shared" si="8"/>
        <v>VDSF</v>
      </c>
      <c r="AB32" s="60"/>
      <c r="AC32" s="60"/>
      <c r="AD32" s="65"/>
      <c r="AE32" s="62"/>
      <c r="AF32" s="60"/>
      <c r="AG32" s="64"/>
      <c r="AH32" s="62"/>
      <c r="AI32" s="64"/>
      <c r="AJ32" s="62"/>
      <c r="AK32" s="63">
        <v>95</v>
      </c>
      <c r="AL32" s="70">
        <v>1</v>
      </c>
      <c r="AM32" s="60">
        <v>0</v>
      </c>
      <c r="AN32" s="64">
        <f>AM32*1.5</f>
        <v>0</v>
      </c>
      <c r="AO32" s="62"/>
      <c r="AP32" s="64">
        <f>SUM(AK32,AN32)</f>
        <v>95</v>
      </c>
      <c r="AQ32" s="64">
        <f>AP32+U32</f>
        <v>499.595</v>
      </c>
      <c r="AR32" s="70">
        <v>3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</row>
    <row r="33" spans="1:156" s="67" customFormat="1" ht="13.5" customHeight="1">
      <c r="A33" s="57" t="s">
        <v>76</v>
      </c>
      <c r="B33" s="57" t="s">
        <v>77</v>
      </c>
      <c r="C33" s="57" t="s">
        <v>59</v>
      </c>
      <c r="D33" s="58" t="s">
        <v>73</v>
      </c>
      <c r="E33" s="79" t="s">
        <v>32</v>
      </c>
      <c r="F33" s="68">
        <v>80</v>
      </c>
      <c r="G33" s="68">
        <v>4</v>
      </c>
      <c r="H33" s="60">
        <v>37.29</v>
      </c>
      <c r="I33" s="61">
        <v>36.08</v>
      </c>
      <c r="J33" s="60">
        <f t="shared" si="0"/>
        <v>73.37</v>
      </c>
      <c r="K33" s="25">
        <v>5</v>
      </c>
      <c r="L33" s="63">
        <v>82</v>
      </c>
      <c r="M33" s="68">
        <v>6</v>
      </c>
      <c r="N33" s="67">
        <v>75</v>
      </c>
      <c r="O33" s="67">
        <v>3</v>
      </c>
      <c r="P33" s="60">
        <v>55.37</v>
      </c>
      <c r="Q33" s="64">
        <f t="shared" si="1"/>
        <v>83.05499999999999</v>
      </c>
      <c r="R33" s="25">
        <v>3</v>
      </c>
      <c r="S33" s="64">
        <f t="shared" si="24"/>
        <v>245.055</v>
      </c>
      <c r="T33" s="62"/>
      <c r="U33" s="64">
        <f t="shared" si="3"/>
        <v>393.425</v>
      </c>
      <c r="V33" s="25">
        <v>4</v>
      </c>
      <c r="W33" s="23" t="str">
        <f t="shared" si="25"/>
        <v>Abel</v>
      </c>
      <c r="X33" s="23" t="str">
        <f t="shared" si="25"/>
        <v>Nicole</v>
      </c>
      <c r="Y33" s="23" t="str">
        <f t="shared" si="25"/>
        <v>SAV Süd Tempelhof</v>
      </c>
      <c r="Z33" s="25" t="str">
        <f t="shared" si="25"/>
        <v>LD</v>
      </c>
      <c r="AA33" s="82" t="str">
        <f t="shared" si="8"/>
        <v>VDSF</v>
      </c>
      <c r="AB33" s="60"/>
      <c r="AC33" s="60"/>
      <c r="AD33" s="65"/>
      <c r="AE33" s="62"/>
      <c r="AF33" s="60"/>
      <c r="AG33" s="64"/>
      <c r="AH33" s="62"/>
      <c r="AI33" s="64"/>
      <c r="AJ33" s="62"/>
      <c r="AK33" s="63">
        <v>80</v>
      </c>
      <c r="AL33" s="25">
        <v>3</v>
      </c>
      <c r="AM33" s="60">
        <v>77.29</v>
      </c>
      <c r="AN33" s="64">
        <f>AM33*1.5</f>
        <v>115.935</v>
      </c>
      <c r="AO33" s="62"/>
      <c r="AP33" s="64">
        <f>SUM(AK33,AN33)</f>
        <v>195.935</v>
      </c>
      <c r="AQ33" s="64">
        <f>AP33+U33</f>
        <v>589.36</v>
      </c>
      <c r="AR33" s="70">
        <v>2</v>
      </c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</row>
    <row r="34" spans="1:156" s="67" customFormat="1" ht="13.5" customHeight="1">
      <c r="A34" s="57" t="s">
        <v>50</v>
      </c>
      <c r="B34" s="57" t="s">
        <v>78</v>
      </c>
      <c r="C34" s="57" t="s">
        <v>30</v>
      </c>
      <c r="D34" s="58" t="s">
        <v>73</v>
      </c>
      <c r="E34" s="79" t="s">
        <v>32</v>
      </c>
      <c r="F34" s="68">
        <v>85</v>
      </c>
      <c r="G34" s="68">
        <v>3</v>
      </c>
      <c r="H34" s="60">
        <v>40.6</v>
      </c>
      <c r="I34" s="61">
        <v>37.33</v>
      </c>
      <c r="J34" s="60">
        <f t="shared" si="0"/>
        <v>77.93</v>
      </c>
      <c r="K34" s="25">
        <v>3</v>
      </c>
      <c r="L34" s="63">
        <v>84</v>
      </c>
      <c r="M34" s="68">
        <v>5</v>
      </c>
      <c r="N34" s="67">
        <v>50</v>
      </c>
      <c r="O34" s="67">
        <v>5</v>
      </c>
      <c r="P34" s="60">
        <v>53.19</v>
      </c>
      <c r="Q34" s="64">
        <f t="shared" si="1"/>
        <v>79.785</v>
      </c>
      <c r="R34" s="25">
        <v>5</v>
      </c>
      <c r="S34" s="64">
        <f t="shared" si="24"/>
        <v>248.785</v>
      </c>
      <c r="T34" s="62"/>
      <c r="U34" s="64">
        <f t="shared" si="3"/>
        <v>376.71500000000003</v>
      </c>
      <c r="V34" s="25">
        <v>5</v>
      </c>
      <c r="W34" s="23" t="str">
        <f t="shared" si="25"/>
        <v>Schmitt</v>
      </c>
      <c r="X34" s="23" t="str">
        <f t="shared" si="25"/>
        <v>Jasmin</v>
      </c>
      <c r="Y34" s="23" t="str">
        <f t="shared" si="25"/>
        <v>SC Borussia 1920 Friedr.</v>
      </c>
      <c r="Z34" s="25" t="str">
        <f t="shared" si="25"/>
        <v>LD</v>
      </c>
      <c r="AA34" s="82" t="str">
        <f t="shared" si="8"/>
        <v>VDSF</v>
      </c>
      <c r="AB34" s="60"/>
      <c r="AC34" s="60"/>
      <c r="AD34" s="65"/>
      <c r="AE34" s="62"/>
      <c r="AF34" s="60"/>
      <c r="AG34" s="64"/>
      <c r="AH34" s="62"/>
      <c r="AI34" s="64"/>
      <c r="AJ34" s="62"/>
      <c r="AK34" s="63">
        <v>35</v>
      </c>
      <c r="AL34" s="25">
        <v>4</v>
      </c>
      <c r="AM34" s="60">
        <v>0</v>
      </c>
      <c r="AN34" s="64">
        <f>AM34*1.5</f>
        <v>0</v>
      </c>
      <c r="AO34" s="62"/>
      <c r="AP34" s="64">
        <f>SUM(AK34,AN34)</f>
        <v>35</v>
      </c>
      <c r="AQ34" s="64">
        <f>AP34+U34</f>
        <v>411.71500000000003</v>
      </c>
      <c r="AR34" s="25">
        <v>4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</row>
    <row r="35" spans="1:44" s="66" customFormat="1" ht="13.5" customHeight="1">
      <c r="A35" s="57" t="s">
        <v>79</v>
      </c>
      <c r="B35" s="57" t="s">
        <v>80</v>
      </c>
      <c r="C35" s="57" t="s">
        <v>39</v>
      </c>
      <c r="D35" s="58" t="s">
        <v>73</v>
      </c>
      <c r="E35" s="79" t="s">
        <v>40</v>
      </c>
      <c r="F35" s="68">
        <v>30</v>
      </c>
      <c r="G35" s="68">
        <v>6</v>
      </c>
      <c r="H35" s="60">
        <v>32.95</v>
      </c>
      <c r="I35" s="61">
        <v>32.65</v>
      </c>
      <c r="J35" s="60">
        <f t="shared" si="0"/>
        <v>65.6</v>
      </c>
      <c r="K35" s="25">
        <v>6</v>
      </c>
      <c r="L35" s="63">
        <v>88</v>
      </c>
      <c r="M35" s="68">
        <v>3</v>
      </c>
      <c r="N35" s="67">
        <v>50</v>
      </c>
      <c r="O35" s="66">
        <v>6</v>
      </c>
      <c r="P35" s="60">
        <v>53.27</v>
      </c>
      <c r="Q35" s="64">
        <f t="shared" si="1"/>
        <v>79.905</v>
      </c>
      <c r="R35" s="25">
        <v>4</v>
      </c>
      <c r="S35" s="64">
        <f t="shared" si="24"/>
        <v>197.905</v>
      </c>
      <c r="T35" s="62"/>
      <c r="U35" s="64">
        <f t="shared" si="3"/>
        <v>313.505</v>
      </c>
      <c r="V35" s="25">
        <v>6</v>
      </c>
      <c r="W35" s="23"/>
      <c r="X35" s="23"/>
      <c r="Y35" s="23"/>
      <c r="Z35" s="25"/>
      <c r="AA35" s="82"/>
      <c r="AB35" s="60"/>
      <c r="AC35" s="60"/>
      <c r="AD35" s="65"/>
      <c r="AE35" s="62"/>
      <c r="AF35" s="60"/>
      <c r="AG35" s="64"/>
      <c r="AH35" s="62"/>
      <c r="AI35" s="64"/>
      <c r="AJ35" s="62"/>
      <c r="AK35" s="63"/>
      <c r="AL35" s="62"/>
      <c r="AM35" s="60"/>
      <c r="AN35" s="64"/>
      <c r="AO35" s="62"/>
      <c r="AP35" s="64"/>
      <c r="AQ35" s="64"/>
      <c r="AR35" s="62"/>
    </row>
    <row r="36" spans="1:44" s="66" customFormat="1" ht="13.5" customHeight="1">
      <c r="A36" s="71"/>
      <c r="B36" s="71"/>
      <c r="C36" s="71"/>
      <c r="D36" s="72"/>
      <c r="E36" s="78"/>
      <c r="F36" s="68"/>
      <c r="G36" s="59"/>
      <c r="H36" s="60"/>
      <c r="I36" s="61"/>
      <c r="J36" s="60"/>
      <c r="K36" s="70"/>
      <c r="L36" s="68"/>
      <c r="M36" s="59"/>
      <c r="N36" s="63"/>
      <c r="O36" s="59"/>
      <c r="P36" s="60"/>
      <c r="Q36" s="64"/>
      <c r="R36" s="62"/>
      <c r="S36" s="64"/>
      <c r="T36" s="62"/>
      <c r="U36" s="64"/>
      <c r="V36" s="62"/>
      <c r="W36" s="23"/>
      <c r="X36" s="23"/>
      <c r="Y36" s="23"/>
      <c r="Z36" s="25"/>
      <c r="AA36" s="82"/>
      <c r="AB36" s="60"/>
      <c r="AC36" s="60"/>
      <c r="AD36" s="65"/>
      <c r="AE36" s="62"/>
      <c r="AF36" s="60"/>
      <c r="AG36" s="64"/>
      <c r="AH36" s="62"/>
      <c r="AI36" s="64"/>
      <c r="AJ36" s="73"/>
      <c r="AK36" s="63"/>
      <c r="AL36" s="70"/>
      <c r="AM36" s="60"/>
      <c r="AN36" s="64"/>
      <c r="AO36" s="70"/>
      <c r="AP36" s="64"/>
      <c r="AQ36" s="64"/>
      <c r="AR36" s="62"/>
    </row>
    <row r="37" spans="1:44" s="66" customFormat="1" ht="13.5" customHeight="1">
      <c r="A37" s="71"/>
      <c r="B37" s="71"/>
      <c r="C37" s="71"/>
      <c r="D37" s="72"/>
      <c r="E37" s="78"/>
      <c r="F37" s="68"/>
      <c r="G37" s="59"/>
      <c r="H37" s="60"/>
      <c r="I37" s="61"/>
      <c r="J37" s="60"/>
      <c r="K37" s="62"/>
      <c r="L37" s="68"/>
      <c r="M37" s="59"/>
      <c r="N37" s="63"/>
      <c r="O37" s="59"/>
      <c r="P37" s="60"/>
      <c r="Q37" s="64"/>
      <c r="R37" s="62"/>
      <c r="S37" s="64"/>
      <c r="T37" s="62"/>
      <c r="U37" s="64"/>
      <c r="V37" s="62"/>
      <c r="W37" s="23"/>
      <c r="X37" s="23"/>
      <c r="Y37" s="23"/>
      <c r="Z37" s="25"/>
      <c r="AA37" s="82"/>
      <c r="AB37" s="60"/>
      <c r="AC37" s="60"/>
      <c r="AD37" s="65"/>
      <c r="AE37" s="62"/>
      <c r="AF37" s="60"/>
      <c r="AG37" s="64"/>
      <c r="AH37" s="62"/>
      <c r="AI37" s="64"/>
      <c r="AJ37" s="74"/>
      <c r="AK37" s="63"/>
      <c r="AL37" s="62"/>
      <c r="AM37" s="60"/>
      <c r="AN37" s="64"/>
      <c r="AO37" s="62"/>
      <c r="AP37" s="64"/>
      <c r="AQ37" s="64"/>
      <c r="AR37" s="62"/>
    </row>
  </sheetData>
  <sheetProtection/>
  <mergeCells count="15">
    <mergeCell ref="P3:R3"/>
    <mergeCell ref="F3:G3"/>
    <mergeCell ref="H3:K3"/>
    <mergeCell ref="L3:M3"/>
    <mergeCell ref="N3:O3"/>
    <mergeCell ref="AM3:AO3"/>
    <mergeCell ref="AQ3:AR3"/>
    <mergeCell ref="A1:O1"/>
    <mergeCell ref="AB3:AE3"/>
    <mergeCell ref="AF3:AH3"/>
    <mergeCell ref="U3:V3"/>
    <mergeCell ref="W1:AK1"/>
    <mergeCell ref="AI3:AJ3"/>
    <mergeCell ref="AK3:AL3"/>
    <mergeCell ref="S3:T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7"/>
  <sheetViews>
    <sheetView zoomScalePageLayoutView="0" workbookViewId="0" topLeftCell="B1">
      <selection activeCell="U18" sqref="U18"/>
    </sheetView>
  </sheetViews>
  <sheetFormatPr defaultColWidth="10.00390625" defaultRowHeight="12.75"/>
  <cols>
    <col min="1" max="1" width="10.57421875" style="116" customWidth="1"/>
    <col min="2" max="2" width="9.7109375" style="116" customWidth="1"/>
    <col min="3" max="3" width="15.140625" style="116" customWidth="1"/>
    <col min="4" max="4" width="4.28125" style="129" customWidth="1"/>
    <col min="5" max="5" width="4.28125" style="134" customWidth="1"/>
    <col min="6" max="6" width="6.8515625" style="118" customWidth="1"/>
    <col min="7" max="7" width="3.7109375" style="119" customWidth="1"/>
    <col min="8" max="8" width="8.140625" style="120" customWidth="1"/>
    <col min="9" max="9" width="8.421875" style="121" customWidth="1"/>
    <col min="10" max="10" width="7.8515625" style="120" customWidth="1"/>
    <col min="11" max="11" width="3.140625" style="117" customWidth="1"/>
    <col min="12" max="12" width="5.421875" style="122" customWidth="1"/>
    <col min="13" max="13" width="3.421875" style="118" customWidth="1"/>
    <col min="14" max="14" width="6.7109375" style="122" customWidth="1"/>
    <col min="15" max="15" width="3.8515625" style="118" customWidth="1"/>
    <col min="16" max="16" width="6.7109375" style="120" customWidth="1"/>
    <col min="17" max="17" width="9.421875" style="123" customWidth="1"/>
    <col min="18" max="18" width="2.7109375" style="117" customWidth="1"/>
    <col min="19" max="19" width="8.7109375" style="123" customWidth="1"/>
    <col min="20" max="20" width="3.00390625" style="117" customWidth="1"/>
    <col min="21" max="21" width="8.57421875" style="124" customWidth="1"/>
    <col min="22" max="22" width="3.8515625" style="125" customWidth="1"/>
    <col min="23" max="16384" width="10.00390625" style="124" customWidth="1"/>
  </cols>
  <sheetData>
    <row r="1" spans="1:22" s="88" customFormat="1" ht="15.7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84"/>
      <c r="R1" s="85"/>
      <c r="S1" s="86" t="s">
        <v>20</v>
      </c>
      <c r="T1" s="87"/>
      <c r="V1" s="89"/>
    </row>
    <row r="2" spans="1:22" s="88" customFormat="1" ht="12.75">
      <c r="A2" s="90"/>
      <c r="B2" s="90"/>
      <c r="C2" s="90"/>
      <c r="D2" s="126"/>
      <c r="E2" s="131"/>
      <c r="F2" s="91"/>
      <c r="G2" s="92"/>
      <c r="H2" s="83"/>
      <c r="I2" s="93"/>
      <c r="J2" s="83"/>
      <c r="K2" s="85"/>
      <c r="L2" s="94"/>
      <c r="M2" s="91"/>
      <c r="N2" s="94"/>
      <c r="O2" s="91"/>
      <c r="P2" s="83"/>
      <c r="Q2" s="84"/>
      <c r="R2" s="85"/>
      <c r="S2" s="84"/>
      <c r="T2" s="85"/>
      <c r="V2" s="89"/>
    </row>
    <row r="3" spans="1:120" s="95" customFormat="1" ht="13.5" customHeight="1">
      <c r="A3" s="95" t="s">
        <v>0</v>
      </c>
      <c r="B3" s="95" t="s">
        <v>1</v>
      </c>
      <c r="C3" s="95" t="s">
        <v>2</v>
      </c>
      <c r="D3" s="128" t="s">
        <v>3</v>
      </c>
      <c r="E3" s="127"/>
      <c r="F3" s="154" t="s">
        <v>4</v>
      </c>
      <c r="G3" s="155"/>
      <c r="H3" s="156" t="s">
        <v>5</v>
      </c>
      <c r="I3" s="157"/>
      <c r="J3" s="157"/>
      <c r="K3" s="155"/>
      <c r="L3" s="154" t="s">
        <v>15</v>
      </c>
      <c r="M3" s="155"/>
      <c r="N3" s="154" t="s">
        <v>25</v>
      </c>
      <c r="O3" s="158"/>
      <c r="P3" s="156" t="s">
        <v>24</v>
      </c>
      <c r="Q3" s="159"/>
      <c r="R3" s="160"/>
      <c r="S3" s="150" t="s">
        <v>6</v>
      </c>
      <c r="T3" s="151"/>
      <c r="U3" s="152" t="s">
        <v>7</v>
      </c>
      <c r="V3" s="153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</row>
    <row r="4" spans="4:120" s="95" customFormat="1" ht="13.5" customHeight="1">
      <c r="D4" s="128"/>
      <c r="E4" s="128"/>
      <c r="F4" s="98"/>
      <c r="G4" s="99" t="s">
        <v>23</v>
      </c>
      <c r="H4" s="100" t="s">
        <v>12</v>
      </c>
      <c r="I4" s="101" t="s">
        <v>13</v>
      </c>
      <c r="J4" s="100" t="s">
        <v>14</v>
      </c>
      <c r="K4" s="99" t="s">
        <v>23</v>
      </c>
      <c r="L4" s="102" t="s">
        <v>20</v>
      </c>
      <c r="M4" s="99" t="s">
        <v>23</v>
      </c>
      <c r="N4" s="102" t="s">
        <v>20</v>
      </c>
      <c r="O4" s="99" t="s">
        <v>23</v>
      </c>
      <c r="P4" s="100" t="s">
        <v>17</v>
      </c>
      <c r="Q4" s="103" t="s">
        <v>18</v>
      </c>
      <c r="R4" s="104" t="s">
        <v>23</v>
      </c>
      <c r="S4" s="96"/>
      <c r="T4" s="104" t="s">
        <v>23</v>
      </c>
      <c r="V4" s="104" t="s">
        <v>23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</row>
    <row r="5" spans="1:120" s="111" customFormat="1" ht="13.5" customHeight="1">
      <c r="A5" s="105"/>
      <c r="B5" s="106" t="s">
        <v>20</v>
      </c>
      <c r="C5" s="106" t="s">
        <v>20</v>
      </c>
      <c r="D5" s="130" t="s">
        <v>20</v>
      </c>
      <c r="E5" s="132"/>
      <c r="F5" s="107"/>
      <c r="G5" s="108"/>
      <c r="H5" s="109"/>
      <c r="I5" s="110"/>
      <c r="K5" s="112"/>
      <c r="M5" s="112"/>
      <c r="N5" s="113"/>
      <c r="O5" s="108"/>
      <c r="P5" s="109"/>
      <c r="Q5" s="114"/>
      <c r="R5" s="115"/>
      <c r="S5" s="114"/>
      <c r="T5" s="112"/>
      <c r="U5" s="114"/>
      <c r="V5" s="115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</row>
    <row r="6" spans="1:121" s="67" customFormat="1" ht="13.5" customHeight="1">
      <c r="A6" s="56" t="s">
        <v>81</v>
      </c>
      <c r="B6" s="56" t="s">
        <v>82</v>
      </c>
      <c r="C6" s="57" t="s">
        <v>43</v>
      </c>
      <c r="D6" s="80" t="s">
        <v>83</v>
      </c>
      <c r="E6" s="133" t="s">
        <v>32</v>
      </c>
      <c r="F6" s="58">
        <v>60</v>
      </c>
      <c r="G6" s="68">
        <v>1</v>
      </c>
      <c r="H6" s="60">
        <v>40.01</v>
      </c>
      <c r="I6" s="61">
        <v>38.05</v>
      </c>
      <c r="J6" s="60">
        <f>SUM(H6,I6)</f>
        <v>78.06</v>
      </c>
      <c r="K6" s="25">
        <v>2</v>
      </c>
      <c r="L6" s="63">
        <v>88</v>
      </c>
      <c r="M6" s="135">
        <v>1</v>
      </c>
      <c r="N6" s="63">
        <v>75</v>
      </c>
      <c r="O6" s="68">
        <v>3</v>
      </c>
      <c r="P6" s="60">
        <v>57.08</v>
      </c>
      <c r="Q6" s="64">
        <f aca="true" t="shared" si="0" ref="Q6:Q11">P6*1.5</f>
        <v>85.62</v>
      </c>
      <c r="R6" s="70">
        <v>1</v>
      </c>
      <c r="S6" s="64">
        <f aca="true" t="shared" si="1" ref="S6:S11">L6+N6+Q6</f>
        <v>248.62</v>
      </c>
      <c r="T6" s="70">
        <v>1</v>
      </c>
      <c r="U6" s="64">
        <f>S6+F6+J6</f>
        <v>386.68</v>
      </c>
      <c r="V6" s="70">
        <v>1</v>
      </c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</row>
    <row r="7" spans="1:121" s="67" customFormat="1" ht="13.5" customHeight="1">
      <c r="A7" s="56" t="s">
        <v>84</v>
      </c>
      <c r="B7" s="56" t="s">
        <v>85</v>
      </c>
      <c r="C7" s="57" t="s">
        <v>43</v>
      </c>
      <c r="D7" s="80" t="s">
        <v>83</v>
      </c>
      <c r="E7" s="133" t="s">
        <v>32</v>
      </c>
      <c r="F7" s="58">
        <v>40</v>
      </c>
      <c r="G7" s="68">
        <v>3</v>
      </c>
      <c r="H7" s="60">
        <v>42.54</v>
      </c>
      <c r="I7" s="61">
        <v>41.02</v>
      </c>
      <c r="J7" s="60">
        <f>SUM(H7,I7)</f>
        <v>83.56</v>
      </c>
      <c r="K7" s="25">
        <v>1</v>
      </c>
      <c r="L7" s="63">
        <v>86</v>
      </c>
      <c r="M7" s="68">
        <v>2</v>
      </c>
      <c r="N7" s="63">
        <v>80</v>
      </c>
      <c r="O7" s="68">
        <v>2</v>
      </c>
      <c r="P7" s="60">
        <v>53.64</v>
      </c>
      <c r="Q7" s="64">
        <f t="shared" si="0"/>
        <v>80.46000000000001</v>
      </c>
      <c r="R7" s="25">
        <v>2</v>
      </c>
      <c r="S7" s="64">
        <f t="shared" si="1"/>
        <v>246.46</v>
      </c>
      <c r="T7" s="70">
        <v>2</v>
      </c>
      <c r="U7" s="64">
        <f>S7+F7+J7</f>
        <v>370.02000000000004</v>
      </c>
      <c r="V7" s="70">
        <v>2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</row>
    <row r="8" spans="1:121" s="67" customFormat="1" ht="13.5" customHeight="1">
      <c r="A8" s="56" t="s">
        <v>109</v>
      </c>
      <c r="B8" s="56" t="s">
        <v>118</v>
      </c>
      <c r="C8" s="57" t="s">
        <v>111</v>
      </c>
      <c r="D8" s="80" t="s">
        <v>91</v>
      </c>
      <c r="E8" s="133" t="s">
        <v>32</v>
      </c>
      <c r="F8" s="58"/>
      <c r="G8" s="68"/>
      <c r="H8" s="60"/>
      <c r="I8" s="61"/>
      <c r="J8" s="60"/>
      <c r="K8" s="25"/>
      <c r="L8" s="63">
        <v>72</v>
      </c>
      <c r="M8" s="68">
        <v>4</v>
      </c>
      <c r="N8" s="63">
        <v>85</v>
      </c>
      <c r="O8" s="135">
        <v>1</v>
      </c>
      <c r="P8" s="60">
        <v>50.14</v>
      </c>
      <c r="Q8" s="64">
        <f t="shared" si="0"/>
        <v>75.21000000000001</v>
      </c>
      <c r="R8" s="25">
        <v>3</v>
      </c>
      <c r="S8" s="64">
        <f t="shared" si="1"/>
        <v>232.21</v>
      </c>
      <c r="T8" s="70">
        <v>3</v>
      </c>
      <c r="U8" s="64"/>
      <c r="V8" s="62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</row>
    <row r="9" spans="1:121" s="67" customFormat="1" ht="13.5" customHeight="1">
      <c r="A9" s="56" t="s">
        <v>109</v>
      </c>
      <c r="B9" s="56" t="s">
        <v>110</v>
      </c>
      <c r="C9" s="57" t="s">
        <v>111</v>
      </c>
      <c r="D9" s="80" t="s">
        <v>112</v>
      </c>
      <c r="E9" s="133" t="s">
        <v>32</v>
      </c>
      <c r="F9" s="58">
        <v>55</v>
      </c>
      <c r="G9" s="68">
        <v>2</v>
      </c>
      <c r="H9" s="60">
        <v>39.68</v>
      </c>
      <c r="I9" s="61">
        <v>39.15</v>
      </c>
      <c r="J9" s="60">
        <f>SUM(H9,I9)</f>
        <v>78.83</v>
      </c>
      <c r="K9" s="25">
        <v>3</v>
      </c>
      <c r="L9" s="63">
        <v>74</v>
      </c>
      <c r="M9" s="68">
        <v>3</v>
      </c>
      <c r="N9" s="63">
        <v>35</v>
      </c>
      <c r="O9" s="68">
        <v>4</v>
      </c>
      <c r="P9" s="60">
        <v>50</v>
      </c>
      <c r="Q9" s="64">
        <f t="shared" si="0"/>
        <v>75</v>
      </c>
      <c r="R9" s="25">
        <v>4</v>
      </c>
      <c r="S9" s="64">
        <f t="shared" si="1"/>
        <v>184</v>
      </c>
      <c r="T9" s="25">
        <v>4</v>
      </c>
      <c r="U9" s="64">
        <f>S9+F9+J9</f>
        <v>317.83</v>
      </c>
      <c r="V9" s="70">
        <v>3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</row>
    <row r="10" spans="1:121" s="67" customFormat="1" ht="13.5" customHeight="1">
      <c r="A10" s="56" t="s">
        <v>76</v>
      </c>
      <c r="B10" s="56" t="s">
        <v>90</v>
      </c>
      <c r="C10" s="57" t="s">
        <v>43</v>
      </c>
      <c r="D10" s="80" t="s">
        <v>91</v>
      </c>
      <c r="E10" s="133" t="s">
        <v>32</v>
      </c>
      <c r="F10" s="58"/>
      <c r="G10" s="59"/>
      <c r="H10" s="60"/>
      <c r="I10" s="61"/>
      <c r="J10" s="60"/>
      <c r="K10" s="62"/>
      <c r="L10" s="63">
        <v>54</v>
      </c>
      <c r="M10" s="68">
        <v>5</v>
      </c>
      <c r="N10" s="63">
        <v>30</v>
      </c>
      <c r="O10" s="68">
        <v>5</v>
      </c>
      <c r="P10" s="60">
        <v>39.63</v>
      </c>
      <c r="Q10" s="64">
        <f t="shared" si="0"/>
        <v>59.44500000000001</v>
      </c>
      <c r="R10" s="25">
        <v>5</v>
      </c>
      <c r="S10" s="64">
        <f t="shared" si="1"/>
        <v>143.445</v>
      </c>
      <c r="T10" s="25">
        <v>5</v>
      </c>
      <c r="U10" s="64"/>
      <c r="V10" s="62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</row>
    <row r="11" spans="1:121" s="67" customFormat="1" ht="13.5" customHeight="1">
      <c r="A11" s="56" t="s">
        <v>86</v>
      </c>
      <c r="B11" s="56" t="s">
        <v>87</v>
      </c>
      <c r="C11" s="57" t="s">
        <v>88</v>
      </c>
      <c r="D11" s="80" t="s">
        <v>83</v>
      </c>
      <c r="E11" s="133" t="s">
        <v>32</v>
      </c>
      <c r="F11" s="58"/>
      <c r="G11" s="59"/>
      <c r="H11" s="60"/>
      <c r="I11" s="61"/>
      <c r="J11" s="60"/>
      <c r="K11" s="62"/>
      <c r="L11" s="63">
        <v>32</v>
      </c>
      <c r="M11" s="68">
        <v>6</v>
      </c>
      <c r="N11" s="63">
        <v>20</v>
      </c>
      <c r="O11" s="68">
        <v>6</v>
      </c>
      <c r="P11" s="60">
        <v>33.6</v>
      </c>
      <c r="Q11" s="64">
        <f t="shared" si="0"/>
        <v>50.400000000000006</v>
      </c>
      <c r="R11" s="25">
        <v>6</v>
      </c>
      <c r="S11" s="64">
        <f t="shared" si="1"/>
        <v>102.4</v>
      </c>
      <c r="T11" s="25">
        <v>6</v>
      </c>
      <c r="U11" s="64"/>
      <c r="V11" s="6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</row>
    <row r="12" spans="1:121" s="67" customFormat="1" ht="13.5" customHeight="1">
      <c r="A12" s="56"/>
      <c r="B12" s="56"/>
      <c r="C12" s="57"/>
      <c r="D12" s="80"/>
      <c r="E12" s="133"/>
      <c r="F12" s="58"/>
      <c r="G12" s="59"/>
      <c r="H12" s="60"/>
      <c r="I12" s="61"/>
      <c r="J12" s="60"/>
      <c r="K12" s="62"/>
      <c r="L12" s="63"/>
      <c r="M12" s="59"/>
      <c r="N12" s="63"/>
      <c r="O12" s="59"/>
      <c r="P12" s="60"/>
      <c r="Q12" s="64"/>
      <c r="R12" s="62"/>
      <c r="S12" s="64"/>
      <c r="T12" s="62" t="s">
        <v>20</v>
      </c>
      <c r="U12" s="64"/>
      <c r="V12" s="62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</row>
    <row r="13" spans="1:121" s="67" customFormat="1" ht="13.5" customHeight="1">
      <c r="A13" s="56"/>
      <c r="B13" s="56"/>
      <c r="C13" s="57"/>
      <c r="D13" s="80"/>
      <c r="E13" s="133"/>
      <c r="F13" s="58"/>
      <c r="G13" s="59"/>
      <c r="H13" s="60"/>
      <c r="I13" s="61"/>
      <c r="J13" s="60"/>
      <c r="K13" s="62"/>
      <c r="L13" s="63"/>
      <c r="M13" s="59"/>
      <c r="N13" s="63"/>
      <c r="O13" s="59"/>
      <c r="P13" s="60"/>
      <c r="Q13" s="64"/>
      <c r="R13" s="62"/>
      <c r="S13" s="64"/>
      <c r="T13" s="62"/>
      <c r="U13" s="64"/>
      <c r="V13" s="62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</row>
    <row r="14" spans="1:121" s="67" customFormat="1" ht="13.5" customHeight="1">
      <c r="A14" s="56" t="s">
        <v>37</v>
      </c>
      <c r="B14" s="56" t="s">
        <v>96</v>
      </c>
      <c r="C14" s="57" t="s">
        <v>39</v>
      </c>
      <c r="D14" s="80" t="s">
        <v>95</v>
      </c>
      <c r="E14" s="133" t="s">
        <v>40</v>
      </c>
      <c r="F14" s="58"/>
      <c r="G14" s="59"/>
      <c r="H14" s="60"/>
      <c r="I14" s="61"/>
      <c r="J14" s="60"/>
      <c r="K14" s="62"/>
      <c r="L14" s="63">
        <v>82</v>
      </c>
      <c r="M14" s="135">
        <v>1</v>
      </c>
      <c r="N14" s="63">
        <v>55</v>
      </c>
      <c r="O14" s="135">
        <v>1</v>
      </c>
      <c r="P14" s="60">
        <v>56.2</v>
      </c>
      <c r="Q14" s="64">
        <f aca="true" t="shared" si="2" ref="Q14:Q25">P14*1.5</f>
        <v>84.30000000000001</v>
      </c>
      <c r="R14" s="70">
        <v>1</v>
      </c>
      <c r="S14" s="64">
        <f aca="true" t="shared" si="3" ref="S14:S25">L14+N14+Q14</f>
        <v>221.3</v>
      </c>
      <c r="T14" s="70">
        <v>1</v>
      </c>
      <c r="U14" s="64"/>
      <c r="V14" s="62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</row>
    <row r="15" spans="1:121" s="67" customFormat="1" ht="13.5" customHeight="1">
      <c r="A15" s="56" t="s">
        <v>100</v>
      </c>
      <c r="B15" s="56" t="s">
        <v>47</v>
      </c>
      <c r="C15" s="57" t="s">
        <v>88</v>
      </c>
      <c r="D15" s="80" t="s">
        <v>95</v>
      </c>
      <c r="E15" s="133" t="s">
        <v>32</v>
      </c>
      <c r="F15" s="58"/>
      <c r="G15" s="59"/>
      <c r="H15" s="60"/>
      <c r="I15" s="61"/>
      <c r="J15" s="60"/>
      <c r="K15" s="62"/>
      <c r="L15" s="63">
        <v>78</v>
      </c>
      <c r="M15" s="68">
        <v>3</v>
      </c>
      <c r="N15" s="63">
        <v>45</v>
      </c>
      <c r="O15" s="68">
        <v>3</v>
      </c>
      <c r="P15" s="60">
        <v>48.26</v>
      </c>
      <c r="Q15" s="64">
        <f t="shared" si="2"/>
        <v>72.39</v>
      </c>
      <c r="R15" s="25">
        <v>3</v>
      </c>
      <c r="S15" s="64">
        <f t="shared" si="3"/>
        <v>195.39</v>
      </c>
      <c r="T15" s="70">
        <v>2</v>
      </c>
      <c r="U15" s="64"/>
      <c r="V15" s="62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</row>
    <row r="16" spans="1:121" s="67" customFormat="1" ht="13.5" customHeight="1">
      <c r="A16" s="56" t="s">
        <v>98</v>
      </c>
      <c r="B16" s="56" t="s">
        <v>99</v>
      </c>
      <c r="C16" s="57" t="s">
        <v>39</v>
      </c>
      <c r="D16" s="80" t="s">
        <v>95</v>
      </c>
      <c r="E16" s="133" t="s">
        <v>40</v>
      </c>
      <c r="F16" s="58"/>
      <c r="G16" s="59"/>
      <c r="H16" s="60"/>
      <c r="I16" s="61"/>
      <c r="J16" s="60"/>
      <c r="K16" s="62"/>
      <c r="L16" s="63">
        <v>82</v>
      </c>
      <c r="M16" s="68">
        <v>2</v>
      </c>
      <c r="N16" s="63">
        <v>40</v>
      </c>
      <c r="O16" s="68">
        <v>2</v>
      </c>
      <c r="P16" s="60">
        <v>48.82</v>
      </c>
      <c r="Q16" s="64">
        <f t="shared" si="2"/>
        <v>73.23</v>
      </c>
      <c r="R16" s="25">
        <v>2</v>
      </c>
      <c r="S16" s="64">
        <f t="shared" si="3"/>
        <v>195.23000000000002</v>
      </c>
      <c r="T16" s="70">
        <v>3</v>
      </c>
      <c r="U16" s="64"/>
      <c r="V16" s="62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</row>
    <row r="17" spans="1:121" s="67" customFormat="1" ht="13.5" customHeight="1">
      <c r="A17" s="56" t="s">
        <v>101</v>
      </c>
      <c r="B17" s="56" t="s">
        <v>58</v>
      </c>
      <c r="C17" s="57" t="s">
        <v>88</v>
      </c>
      <c r="D17" s="80" t="s">
        <v>95</v>
      </c>
      <c r="E17" s="133" t="s">
        <v>32</v>
      </c>
      <c r="F17" s="58"/>
      <c r="G17" s="59"/>
      <c r="H17" s="60"/>
      <c r="I17" s="61"/>
      <c r="J17" s="60"/>
      <c r="K17" s="62"/>
      <c r="L17" s="63">
        <v>78</v>
      </c>
      <c r="M17" s="68">
        <v>4</v>
      </c>
      <c r="N17" s="63">
        <v>35</v>
      </c>
      <c r="O17" s="68">
        <v>4</v>
      </c>
      <c r="P17" s="60">
        <v>43.84</v>
      </c>
      <c r="Q17" s="64">
        <f t="shared" si="2"/>
        <v>65.76</v>
      </c>
      <c r="R17" s="25">
        <v>4</v>
      </c>
      <c r="S17" s="64">
        <f t="shared" si="3"/>
        <v>178.76</v>
      </c>
      <c r="T17" s="25">
        <v>4</v>
      </c>
      <c r="U17" s="64"/>
      <c r="V17" s="62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</row>
    <row r="18" spans="1:121" s="67" customFormat="1" ht="13.5" customHeight="1">
      <c r="A18" s="56" t="s">
        <v>92</v>
      </c>
      <c r="B18" s="56" t="s">
        <v>93</v>
      </c>
      <c r="C18" s="57" t="s">
        <v>94</v>
      </c>
      <c r="D18" s="80" t="s">
        <v>95</v>
      </c>
      <c r="E18" s="133" t="s">
        <v>32</v>
      </c>
      <c r="F18" s="58"/>
      <c r="G18" s="59"/>
      <c r="H18" s="60"/>
      <c r="I18" s="61"/>
      <c r="J18" s="60"/>
      <c r="K18" s="62"/>
      <c r="L18" s="63">
        <v>30</v>
      </c>
      <c r="M18" s="68">
        <v>5</v>
      </c>
      <c r="N18" s="63">
        <v>15</v>
      </c>
      <c r="O18" s="59">
        <v>5</v>
      </c>
      <c r="P18" s="60">
        <v>24.01</v>
      </c>
      <c r="Q18" s="64">
        <f t="shared" si="2"/>
        <v>36.015</v>
      </c>
      <c r="R18" s="25">
        <v>5</v>
      </c>
      <c r="S18" s="64">
        <f t="shared" si="3"/>
        <v>81.015</v>
      </c>
      <c r="T18" s="25">
        <v>5</v>
      </c>
      <c r="U18" s="64"/>
      <c r="V18" s="62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</row>
    <row r="19" spans="1:121" s="67" customFormat="1" ht="13.5" customHeight="1">
      <c r="A19" s="56"/>
      <c r="B19" s="56"/>
      <c r="C19" s="57"/>
      <c r="D19" s="80"/>
      <c r="E19" s="133"/>
      <c r="F19" s="58"/>
      <c r="G19" s="59"/>
      <c r="H19" s="60"/>
      <c r="I19" s="61"/>
      <c r="J19" s="60"/>
      <c r="K19" s="62"/>
      <c r="L19" s="63"/>
      <c r="M19" s="59"/>
      <c r="N19" s="63"/>
      <c r="O19" s="59"/>
      <c r="P19" s="60"/>
      <c r="Q19" s="64"/>
      <c r="R19" s="62"/>
      <c r="S19" s="64"/>
      <c r="T19" s="62"/>
      <c r="U19" s="64"/>
      <c r="V19" s="62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</row>
    <row r="20" spans="1:121" s="67" customFormat="1" ht="13.5" customHeight="1">
      <c r="A20" s="56"/>
      <c r="B20" s="56"/>
      <c r="C20" s="57"/>
      <c r="D20" s="80"/>
      <c r="E20" s="133"/>
      <c r="F20" s="58"/>
      <c r="G20" s="59"/>
      <c r="H20" s="60"/>
      <c r="I20" s="61"/>
      <c r="J20" s="60"/>
      <c r="K20" s="62"/>
      <c r="L20" s="63"/>
      <c r="M20" s="59"/>
      <c r="N20" s="63"/>
      <c r="O20" s="59"/>
      <c r="P20" s="60"/>
      <c r="Q20" s="64"/>
      <c r="R20" s="62"/>
      <c r="S20" s="64"/>
      <c r="T20" s="62"/>
      <c r="U20" s="64"/>
      <c r="V20" s="62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</row>
    <row r="21" spans="1:121" s="67" customFormat="1" ht="13.5" customHeight="1">
      <c r="A21" s="56" t="s">
        <v>97</v>
      </c>
      <c r="B21" s="56" t="s">
        <v>119</v>
      </c>
      <c r="C21" s="57" t="s">
        <v>88</v>
      </c>
      <c r="D21" s="80" t="s">
        <v>102</v>
      </c>
      <c r="E21" s="133" t="s">
        <v>32</v>
      </c>
      <c r="F21" s="58"/>
      <c r="G21" s="59"/>
      <c r="H21" s="60"/>
      <c r="I21" s="61"/>
      <c r="J21" s="60"/>
      <c r="K21" s="62"/>
      <c r="L21" s="63">
        <v>90</v>
      </c>
      <c r="M21" s="135">
        <v>1</v>
      </c>
      <c r="N21" s="63">
        <v>80</v>
      </c>
      <c r="O21" s="135">
        <v>1</v>
      </c>
      <c r="P21" s="60">
        <v>45.82</v>
      </c>
      <c r="Q21" s="64">
        <f t="shared" si="2"/>
        <v>68.73</v>
      </c>
      <c r="R21" s="70">
        <v>1</v>
      </c>
      <c r="S21" s="64">
        <f t="shared" si="3"/>
        <v>238.73000000000002</v>
      </c>
      <c r="T21" s="70">
        <v>1</v>
      </c>
      <c r="U21" s="64"/>
      <c r="V21" s="62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</row>
    <row r="22" spans="1:121" s="67" customFormat="1" ht="13.5" customHeight="1">
      <c r="A22" s="56" t="s">
        <v>92</v>
      </c>
      <c r="B22" s="56" t="s">
        <v>106</v>
      </c>
      <c r="C22" s="57" t="s">
        <v>94</v>
      </c>
      <c r="D22" s="80" t="s">
        <v>102</v>
      </c>
      <c r="E22" s="133" t="s">
        <v>32</v>
      </c>
      <c r="F22" s="58"/>
      <c r="G22" s="59"/>
      <c r="H22" s="60"/>
      <c r="I22" s="61"/>
      <c r="J22" s="60"/>
      <c r="K22" s="62"/>
      <c r="L22" s="63">
        <v>72</v>
      </c>
      <c r="M22" s="68">
        <v>3</v>
      </c>
      <c r="N22" s="63">
        <v>30</v>
      </c>
      <c r="O22" s="68">
        <v>3</v>
      </c>
      <c r="P22" s="60">
        <v>41.14</v>
      </c>
      <c r="Q22" s="64">
        <f t="shared" si="2"/>
        <v>61.71</v>
      </c>
      <c r="R22" s="25">
        <v>3</v>
      </c>
      <c r="S22" s="64">
        <f t="shared" si="3"/>
        <v>163.71</v>
      </c>
      <c r="T22" s="25">
        <v>2</v>
      </c>
      <c r="U22" s="64"/>
      <c r="V22" s="62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</row>
    <row r="23" spans="1:121" s="67" customFormat="1" ht="13.5" customHeight="1">
      <c r="A23" s="56" t="s">
        <v>107</v>
      </c>
      <c r="B23" s="56" t="s">
        <v>108</v>
      </c>
      <c r="C23" s="57" t="s">
        <v>94</v>
      </c>
      <c r="D23" s="80" t="s">
        <v>102</v>
      </c>
      <c r="E23" s="133" t="s">
        <v>32</v>
      </c>
      <c r="F23" s="58"/>
      <c r="G23" s="59"/>
      <c r="H23" s="60"/>
      <c r="I23" s="61"/>
      <c r="J23" s="60"/>
      <c r="K23" s="62"/>
      <c r="L23" s="63">
        <v>72</v>
      </c>
      <c r="M23" s="68">
        <v>2</v>
      </c>
      <c r="N23" s="63">
        <v>30</v>
      </c>
      <c r="O23" s="68">
        <v>2</v>
      </c>
      <c r="P23" s="60">
        <v>37.56</v>
      </c>
      <c r="Q23" s="64">
        <f t="shared" si="2"/>
        <v>56.34</v>
      </c>
      <c r="R23" s="25">
        <v>5</v>
      </c>
      <c r="S23" s="64">
        <f t="shared" si="3"/>
        <v>158.34</v>
      </c>
      <c r="T23" s="25">
        <v>3</v>
      </c>
      <c r="U23" s="64"/>
      <c r="V23" s="62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</row>
    <row r="24" spans="1:121" s="67" customFormat="1" ht="13.5" customHeight="1">
      <c r="A24" s="56" t="s">
        <v>105</v>
      </c>
      <c r="B24" s="56" t="s">
        <v>89</v>
      </c>
      <c r="C24" s="57" t="s">
        <v>88</v>
      </c>
      <c r="D24" s="80" t="s">
        <v>102</v>
      </c>
      <c r="E24" s="133" t="s">
        <v>32</v>
      </c>
      <c r="F24" s="58"/>
      <c r="G24" s="59"/>
      <c r="H24" s="60"/>
      <c r="I24" s="61"/>
      <c r="J24" s="60"/>
      <c r="K24" s="62"/>
      <c r="L24" s="63">
        <v>58</v>
      </c>
      <c r="M24" s="68">
        <v>4</v>
      </c>
      <c r="N24" s="63">
        <v>25</v>
      </c>
      <c r="O24" s="68">
        <v>4</v>
      </c>
      <c r="P24" s="60">
        <v>41.36</v>
      </c>
      <c r="Q24" s="64">
        <f t="shared" si="2"/>
        <v>62.04</v>
      </c>
      <c r="R24" s="25">
        <v>2</v>
      </c>
      <c r="S24" s="64">
        <f t="shared" si="3"/>
        <v>145.04</v>
      </c>
      <c r="T24" s="25">
        <v>4</v>
      </c>
      <c r="U24" s="64"/>
      <c r="V24" s="62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</row>
    <row r="25" spans="1:121" s="67" customFormat="1" ht="13.5" customHeight="1">
      <c r="A25" s="56" t="s">
        <v>103</v>
      </c>
      <c r="B25" s="56" t="s">
        <v>104</v>
      </c>
      <c r="C25" s="57" t="s">
        <v>94</v>
      </c>
      <c r="D25" s="80" t="s">
        <v>102</v>
      </c>
      <c r="E25" s="133" t="s">
        <v>32</v>
      </c>
      <c r="F25" s="58"/>
      <c r="G25" s="59"/>
      <c r="H25" s="60"/>
      <c r="I25" s="61"/>
      <c r="J25" s="60"/>
      <c r="K25" s="62"/>
      <c r="L25" s="63">
        <v>26</v>
      </c>
      <c r="M25" s="68">
        <v>5</v>
      </c>
      <c r="N25" s="63">
        <v>20</v>
      </c>
      <c r="O25" s="68">
        <v>5</v>
      </c>
      <c r="P25" s="60">
        <v>37.91</v>
      </c>
      <c r="Q25" s="64">
        <f t="shared" si="2"/>
        <v>56.864999999999995</v>
      </c>
      <c r="R25" s="25">
        <v>4</v>
      </c>
      <c r="S25" s="64">
        <f t="shared" si="3"/>
        <v>102.865</v>
      </c>
      <c r="T25" s="25">
        <v>5</v>
      </c>
      <c r="U25" s="64"/>
      <c r="V25" s="62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</row>
    <row r="26" spans="1:121" s="67" customFormat="1" ht="13.5" customHeight="1">
      <c r="A26" s="56"/>
      <c r="B26" s="56"/>
      <c r="C26" s="57"/>
      <c r="D26" s="80"/>
      <c r="E26" s="133"/>
      <c r="F26" s="58"/>
      <c r="G26" s="59"/>
      <c r="H26" s="60"/>
      <c r="I26" s="61"/>
      <c r="J26" s="60"/>
      <c r="K26" s="62"/>
      <c r="L26" s="63"/>
      <c r="M26" s="59"/>
      <c r="N26" s="63"/>
      <c r="O26" s="59"/>
      <c r="P26" s="60"/>
      <c r="Q26" s="64"/>
      <c r="R26" s="62"/>
      <c r="S26" s="64"/>
      <c r="T26" s="62"/>
      <c r="U26" s="64"/>
      <c r="V26" s="62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</row>
    <row r="27" spans="1:121" s="67" customFormat="1" ht="13.5" customHeight="1">
      <c r="A27" s="56"/>
      <c r="B27" s="56"/>
      <c r="C27" s="57"/>
      <c r="D27" s="80"/>
      <c r="E27" s="133"/>
      <c r="F27" s="58"/>
      <c r="G27" s="59"/>
      <c r="H27" s="60"/>
      <c r="I27" s="61"/>
      <c r="J27" s="60"/>
      <c r="K27" s="62"/>
      <c r="L27" s="63"/>
      <c r="M27" s="59"/>
      <c r="N27" s="63"/>
      <c r="O27" s="59"/>
      <c r="P27" s="60"/>
      <c r="Q27" s="64"/>
      <c r="R27" s="62"/>
      <c r="S27" s="64"/>
      <c r="T27" s="62"/>
      <c r="U27" s="64"/>
      <c r="V27" s="62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</row>
  </sheetData>
  <sheetProtection/>
  <mergeCells count="8">
    <mergeCell ref="S3:T3"/>
    <mergeCell ref="U3:V3"/>
    <mergeCell ref="A1:P1"/>
    <mergeCell ref="F3:G3"/>
    <mergeCell ref="H3:K3"/>
    <mergeCell ref="L3:M3"/>
    <mergeCell ref="N3:O3"/>
    <mergeCell ref="P3:R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2009-06-21T14:21:18Z</cp:lastPrinted>
  <dcterms:created xsi:type="dcterms:W3CDTF">2000-04-20T06:06:45Z</dcterms:created>
  <dcterms:modified xsi:type="dcterms:W3CDTF">2009-06-21T14:21:49Z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