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8415" activeTab="0"/>
  </bookViews>
  <sheets>
    <sheet name="Auswertung" sheetId="1" r:id="rId1"/>
  </sheets>
  <definedNames/>
  <calcPr fullCalcOnLoad="1"/>
</workbook>
</file>

<file path=xl/sharedStrings.xml><?xml version="1.0" encoding="utf-8"?>
<sst xmlns="http://schemas.openxmlformats.org/spreadsheetml/2006/main" count="162" uniqueCount="102">
  <si>
    <t>Verein</t>
  </si>
  <si>
    <t>SFC Luckenau</t>
  </si>
  <si>
    <t>LD</t>
  </si>
  <si>
    <t>LH</t>
  </si>
  <si>
    <t>SFV Ratzeburg</t>
  </si>
  <si>
    <t>Berlin-Brandenburg</t>
  </si>
  <si>
    <t>VdSA Kellinghusen</t>
  </si>
  <si>
    <t>CC Peitz</t>
  </si>
  <si>
    <t>BVO Emden</t>
  </si>
  <si>
    <t>Idar-Oberstein</t>
  </si>
  <si>
    <t>ASV Bingen</t>
  </si>
  <si>
    <t>AC Karden</t>
  </si>
  <si>
    <t>Maisel</t>
  </si>
  <si>
    <t>Nagel</t>
  </si>
  <si>
    <t>Neumann</t>
  </si>
  <si>
    <t>von Kittlitz</t>
  </si>
  <si>
    <t>Opitz</t>
  </si>
  <si>
    <t>Maire-Hensge</t>
  </si>
  <si>
    <t>Stein</t>
  </si>
  <si>
    <t>Weigel</t>
  </si>
  <si>
    <t>Kelterer</t>
  </si>
  <si>
    <t>Visser</t>
  </si>
  <si>
    <t>Demin</t>
  </si>
  <si>
    <t>Wagner</t>
  </si>
  <si>
    <t>Sexton</t>
  </si>
  <si>
    <t>Dimmerling</t>
  </si>
  <si>
    <t>Ebeling</t>
  </si>
  <si>
    <t>Balles</t>
  </si>
  <si>
    <t>Schäfer</t>
  </si>
  <si>
    <t>Gen.NR.:</t>
  </si>
  <si>
    <t>Name</t>
  </si>
  <si>
    <t>Vorname</t>
  </si>
  <si>
    <t>Altersklasse</t>
  </si>
  <si>
    <t xml:space="preserve">Geb. </t>
  </si>
  <si>
    <t>Fliege Ziel</t>
  </si>
  <si>
    <t>Fliege Einhand Weit</t>
  </si>
  <si>
    <t>Gewicht Distanz Einhand</t>
  </si>
  <si>
    <t>3- kampf</t>
  </si>
  <si>
    <t>Fünfkampf</t>
  </si>
  <si>
    <t>Fliege Distanz Zweihand</t>
  </si>
  <si>
    <t>Gewicht Distanz Zweihand</t>
  </si>
  <si>
    <t>Siebenkampf</t>
  </si>
  <si>
    <t>Multi Ziel</t>
  </si>
  <si>
    <t xml:space="preserve">Multi Distanz </t>
  </si>
  <si>
    <t>Multi 2K</t>
  </si>
  <si>
    <t>Allround</t>
  </si>
  <si>
    <t>Datum</t>
  </si>
  <si>
    <t>1. Wurf</t>
  </si>
  <si>
    <t>2.Wurf</t>
  </si>
  <si>
    <t>m</t>
  </si>
  <si>
    <t>Punkte</t>
  </si>
  <si>
    <t>Damen</t>
  </si>
  <si>
    <t>Männer</t>
  </si>
  <si>
    <t xml:space="preserve">               /2012</t>
  </si>
  <si>
    <t>Schwabe</t>
  </si>
  <si>
    <t>Brösch</t>
  </si>
  <si>
    <t>Harter</t>
  </si>
  <si>
    <t>SAV Bayer Leverkusen</t>
  </si>
  <si>
    <t>SC Bor. Friedrichsfelde</t>
  </si>
  <si>
    <t>Gleinser</t>
  </si>
  <si>
    <t>KSFV Biberach</t>
  </si>
  <si>
    <t>Hunsinger</t>
  </si>
  <si>
    <t>Schmitt</t>
  </si>
  <si>
    <t>Jasmin</t>
  </si>
  <si>
    <t>ASG Ford Köln</t>
  </si>
  <si>
    <t>Michael</t>
  </si>
  <si>
    <t>Hasenhütl</t>
  </si>
  <si>
    <t>Peter</t>
  </si>
  <si>
    <t>Töllner</t>
  </si>
  <si>
    <t>Jürgen</t>
  </si>
  <si>
    <t>Frank</t>
  </si>
  <si>
    <t>Evgenij</t>
  </si>
  <si>
    <t>Otmar</t>
  </si>
  <si>
    <t>Wiebold</t>
  </si>
  <si>
    <t>Mohr</t>
  </si>
  <si>
    <t>Manfred</t>
  </si>
  <si>
    <t>Koblenz</t>
  </si>
  <si>
    <t>Hildebrandt</t>
  </si>
  <si>
    <t>Christian</t>
  </si>
  <si>
    <t>4.WM- Qualifikation in Köln am 30.06.2012</t>
  </si>
  <si>
    <t>Jens</t>
  </si>
  <si>
    <t>Janet</t>
  </si>
  <si>
    <t>Bruder</t>
  </si>
  <si>
    <t>Klaus-Jürgen</t>
  </si>
  <si>
    <t>Jana</t>
  </si>
  <si>
    <t>Verena</t>
  </si>
  <si>
    <t>Christin</t>
  </si>
  <si>
    <t>Erek</t>
  </si>
  <si>
    <t>Ralf</t>
  </si>
  <si>
    <t>Olaf</t>
  </si>
  <si>
    <t>Heinz</t>
  </si>
  <si>
    <t>Jan</t>
  </si>
  <si>
    <t>Carsten</t>
  </si>
  <si>
    <t>Thomas</t>
  </si>
  <si>
    <t>Gerhard</t>
  </si>
  <si>
    <t>Horst</t>
  </si>
  <si>
    <t>Leander</t>
  </si>
  <si>
    <t>Josef</t>
  </si>
  <si>
    <t>Anthöfer</t>
  </si>
  <si>
    <t>Markus</t>
  </si>
  <si>
    <t>Präzision</t>
  </si>
  <si>
    <t>Ziel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</si>
</sst>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u val="single"/>
      <sz val="16"/>
      <name val="Arial"/>
      <family val="2"/>
    </font>
    <font>
      <b/>
      <i/>
      <u val="single"/>
      <sz val="16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u val="single"/>
      <sz val="16"/>
      <name val="Arial"/>
      <family val="2"/>
    </font>
    <font>
      <i/>
      <sz val="10"/>
      <name val="Arial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u val="single"/>
      <sz val="16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1"/>
      <color indexed="17"/>
      <name val="Calibri"/>
      <family val="2"/>
    </font>
    <font>
      <b/>
      <i/>
      <u val="single"/>
      <sz val="16"/>
      <color indexed="40"/>
      <name val="Arial"/>
      <family val="2"/>
    </font>
    <font>
      <b/>
      <i/>
      <sz val="10"/>
      <color indexed="40"/>
      <name val="Arial"/>
      <family val="2"/>
    </font>
    <font>
      <i/>
      <sz val="11"/>
      <color indexed="40"/>
      <name val="Calibri"/>
      <family val="2"/>
    </font>
    <font>
      <b/>
      <u val="single"/>
      <sz val="16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6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40"/>
      <name val="Calibri"/>
      <family val="2"/>
    </font>
    <font>
      <b/>
      <sz val="10"/>
      <color indexed="10"/>
      <name val="Calibri"/>
      <family val="2"/>
    </font>
    <font>
      <b/>
      <u val="single"/>
      <sz val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5" borderId="2" applyNumberFormat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26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55" fillId="30" borderId="0" applyNumberFormat="0" applyBorder="0" applyAlignment="0" applyProtection="0"/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1" borderId="9" applyNumberFormat="0" applyAlignment="0" applyProtection="0"/>
  </cellStyleXfs>
  <cellXfs count="163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68" fontId="3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5" fillId="0" borderId="0" xfId="0" applyFont="1" applyBorder="1" applyAlignment="1">
      <alignment/>
    </xf>
    <xf numFmtId="168" fontId="11" fillId="0" borderId="0" xfId="0" applyNumberFormat="1" applyFont="1" applyAlignment="1">
      <alignment/>
    </xf>
    <xf numFmtId="168" fontId="8" fillId="0" borderId="0" xfId="0" applyNumberFormat="1" applyFont="1" applyBorder="1" applyAlignment="1">
      <alignment/>
    </xf>
    <xf numFmtId="168" fontId="9" fillId="0" borderId="0" xfId="0" applyNumberFormat="1" applyFont="1" applyBorder="1" applyAlignment="1">
      <alignment horizontal="right"/>
    </xf>
    <xf numFmtId="168" fontId="12" fillId="0" borderId="0" xfId="0" applyNumberFormat="1" applyFont="1" applyBorder="1" applyAlignment="1">
      <alignment/>
    </xf>
    <xf numFmtId="168" fontId="13" fillId="0" borderId="0" xfId="0" applyNumberFormat="1" applyFont="1" applyBorder="1" applyAlignment="1">
      <alignment horizontal="right"/>
    </xf>
    <xf numFmtId="168" fontId="14" fillId="0" borderId="0" xfId="0" applyNumberFormat="1" applyFont="1" applyAlignment="1">
      <alignment/>
    </xf>
    <xf numFmtId="168" fontId="15" fillId="0" borderId="0" xfId="0" applyNumberFormat="1" applyFont="1" applyBorder="1" applyAlignment="1">
      <alignment/>
    </xf>
    <xf numFmtId="168" fontId="16" fillId="0" borderId="0" xfId="0" applyNumberFormat="1" applyFont="1" applyBorder="1" applyAlignment="1">
      <alignment/>
    </xf>
    <xf numFmtId="168" fontId="17" fillId="0" borderId="0" xfId="0" applyNumberFormat="1" applyFont="1" applyAlignment="1">
      <alignment/>
    </xf>
    <xf numFmtId="168" fontId="18" fillId="0" borderId="0" xfId="0" applyNumberFormat="1" applyFont="1" applyBorder="1" applyAlignment="1">
      <alignment/>
    </xf>
    <xf numFmtId="168" fontId="19" fillId="0" borderId="0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168" fontId="8" fillId="0" borderId="0" xfId="0" applyNumberFormat="1" applyFont="1" applyBorder="1" applyAlignment="1">
      <alignment/>
    </xf>
    <xf numFmtId="168" fontId="9" fillId="0" borderId="0" xfId="0" applyNumberFormat="1" applyFont="1" applyBorder="1" applyAlignment="1">
      <alignment/>
    </xf>
    <xf numFmtId="168" fontId="9" fillId="0" borderId="12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11" xfId="0" applyFont="1" applyBorder="1" applyAlignment="1">
      <alignment horizontal="center" wrapText="1" shrinkToFit="1"/>
    </xf>
    <xf numFmtId="168" fontId="16" fillId="0" borderId="13" xfId="0" applyNumberFormat="1" applyFont="1" applyBorder="1" applyAlignment="1">
      <alignment horizontal="center" textRotation="90" shrinkToFit="1"/>
    </xf>
    <xf numFmtId="168" fontId="16" fillId="0" borderId="14" xfId="0" applyNumberFormat="1" applyFont="1" applyBorder="1" applyAlignment="1">
      <alignment horizontal="center" textRotation="90" shrinkToFit="1"/>
    </xf>
    <xf numFmtId="168" fontId="20" fillId="0" borderId="15" xfId="0" applyNumberFormat="1" applyFont="1" applyBorder="1" applyAlignment="1">
      <alignment horizontal="center"/>
    </xf>
    <xf numFmtId="168" fontId="20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5" fillId="0" borderId="13" xfId="0" applyFont="1" applyBorder="1" applyAlignment="1">
      <alignment horizontal="center" shrinkToFit="1"/>
    </xf>
    <xf numFmtId="0" fontId="5" fillId="0" borderId="20" xfId="0" applyFont="1" applyBorder="1" applyAlignment="1">
      <alignment horizontal="center" shrinkToFit="1"/>
    </xf>
    <xf numFmtId="2" fontId="5" fillId="0" borderId="20" xfId="0" applyNumberFormat="1" applyFont="1" applyBorder="1" applyAlignment="1">
      <alignment horizontal="center" shrinkToFit="1"/>
    </xf>
    <xf numFmtId="168" fontId="6" fillId="0" borderId="10" xfId="0" applyNumberFormat="1" applyFont="1" applyBorder="1" applyAlignment="1">
      <alignment horizontal="center" shrinkToFit="1"/>
    </xf>
    <xf numFmtId="168" fontId="6" fillId="0" borderId="11" xfId="0" applyNumberFormat="1" applyFont="1" applyBorder="1" applyAlignment="1">
      <alignment horizontal="center" shrinkToFit="1"/>
    </xf>
    <xf numFmtId="0" fontId="5" fillId="0" borderId="10" xfId="0" applyFont="1" applyBorder="1" applyAlignment="1">
      <alignment horizontal="center" wrapText="1" shrinkToFit="1"/>
    </xf>
    <xf numFmtId="0" fontId="5" fillId="0" borderId="13" xfId="0" applyFont="1" applyBorder="1" applyAlignment="1">
      <alignment horizontal="center" shrinkToFit="1"/>
    </xf>
    <xf numFmtId="0" fontId="5" fillId="0" borderId="21" xfId="0" applyFont="1" applyBorder="1" applyAlignment="1">
      <alignment horizontal="center" shrinkToFit="1"/>
    </xf>
    <xf numFmtId="0" fontId="5" fillId="0" borderId="22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0" xfId="0" applyFont="1" applyBorder="1" applyAlignment="1">
      <alignment horizontal="center" textRotation="90" shrinkToFit="1"/>
    </xf>
    <xf numFmtId="0" fontId="5" fillId="0" borderId="11" xfId="0" applyFont="1" applyBorder="1" applyAlignment="1">
      <alignment horizontal="center" textRotation="90" shrinkToFit="1"/>
    </xf>
    <xf numFmtId="168" fontId="13" fillId="0" borderId="23" xfId="0" applyNumberFormat="1" applyFont="1" applyBorder="1" applyAlignment="1">
      <alignment horizontal="center" textRotation="90" shrinkToFit="1"/>
    </xf>
    <xf numFmtId="168" fontId="13" fillId="0" borderId="24" xfId="0" applyNumberFormat="1" applyFont="1" applyBorder="1" applyAlignment="1">
      <alignment horizontal="center" textRotation="90" shrinkToFit="1"/>
    </xf>
    <xf numFmtId="168" fontId="6" fillId="0" borderId="15" xfId="0" applyNumberFormat="1" applyFont="1" applyBorder="1" applyAlignment="1">
      <alignment horizontal="center" shrinkToFit="1"/>
    </xf>
    <xf numFmtId="168" fontId="6" fillId="0" borderId="25" xfId="0" applyNumberFormat="1" applyFont="1" applyBorder="1" applyAlignment="1">
      <alignment horizontal="center" shrinkToFit="1"/>
    </xf>
    <xf numFmtId="0" fontId="0" fillId="0" borderId="0" xfId="0" applyAlignment="1">
      <alignment wrapText="1"/>
    </xf>
    <xf numFmtId="2" fontId="5" fillId="0" borderId="13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left"/>
    </xf>
    <xf numFmtId="2" fontId="5" fillId="0" borderId="26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left"/>
    </xf>
    <xf numFmtId="0" fontId="5" fillId="0" borderId="23" xfId="0" applyFont="1" applyBorder="1" applyAlignment="1">
      <alignment horizontal="center" shrinkToFit="1"/>
    </xf>
    <xf numFmtId="0" fontId="5" fillId="0" borderId="24" xfId="0" applyFont="1" applyBorder="1" applyAlignment="1">
      <alignment horizontal="center" shrinkToFit="1"/>
    </xf>
    <xf numFmtId="168" fontId="39" fillId="0" borderId="0" xfId="0" applyNumberFormat="1" applyFont="1" applyBorder="1" applyAlignment="1">
      <alignment horizontal="left"/>
    </xf>
    <xf numFmtId="0" fontId="5" fillId="0" borderId="21" xfId="0" applyFont="1" applyBorder="1" applyAlignment="1">
      <alignment horizontal="left" shrinkToFit="1"/>
    </xf>
    <xf numFmtId="0" fontId="5" fillId="0" borderId="10" xfId="0" applyFont="1" applyBorder="1" applyAlignment="1">
      <alignment horizontal="left" shrinkToFit="1"/>
    </xf>
    <xf numFmtId="0" fontId="5" fillId="0" borderId="27" xfId="0" applyFont="1" applyBorder="1" applyAlignment="1">
      <alignment horizontal="left" shrinkToFit="1"/>
    </xf>
    <xf numFmtId="0" fontId="5" fillId="0" borderId="28" xfId="0" applyFont="1" applyBorder="1" applyAlignment="1">
      <alignment horizontal="left" shrinkToFit="1"/>
    </xf>
    <xf numFmtId="168" fontId="0" fillId="0" borderId="0" xfId="0" applyNumberFormat="1" applyFont="1" applyAlignment="1">
      <alignment horizontal="left"/>
    </xf>
    <xf numFmtId="2" fontId="5" fillId="0" borderId="18" xfId="0" applyNumberFormat="1" applyFont="1" applyBorder="1" applyAlignment="1">
      <alignment horizontal="center" shrinkToFi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" fillId="0" borderId="31" xfId="53" applyFont="1" applyFill="1" applyBorder="1" applyAlignment="1">
      <alignment wrapText="1"/>
      <protection/>
    </xf>
    <xf numFmtId="0" fontId="1" fillId="0" borderId="32" xfId="53" applyFont="1" applyFill="1" applyBorder="1" applyAlignment="1">
      <alignment wrapText="1"/>
      <protection/>
    </xf>
    <xf numFmtId="0" fontId="1" fillId="0" borderId="32" xfId="53" applyFont="1" applyFill="1" applyBorder="1" applyAlignment="1">
      <alignment horizontal="right" wrapText="1"/>
      <protection/>
    </xf>
    <xf numFmtId="2" fontId="1" fillId="0" borderId="32" xfId="53" applyNumberFormat="1" applyFont="1" applyFill="1" applyBorder="1" applyAlignment="1">
      <alignment horizontal="right" wrapText="1"/>
      <protection/>
    </xf>
    <xf numFmtId="168" fontId="11" fillId="0" borderId="32" xfId="53" applyNumberFormat="1" applyFont="1" applyFill="1" applyBorder="1" applyAlignment="1">
      <alignment horizontal="right" wrapText="1"/>
      <protection/>
    </xf>
    <xf numFmtId="168" fontId="14" fillId="0" borderId="33" xfId="53" applyNumberFormat="1" applyFont="1" applyFill="1" applyBorder="1" applyAlignment="1">
      <alignment horizontal="right" wrapText="1"/>
      <protection/>
    </xf>
    <xf numFmtId="168" fontId="40" fillId="0" borderId="34" xfId="0" applyNumberFormat="1" applyFont="1" applyBorder="1" applyAlignment="1">
      <alignment horizontal="right"/>
    </xf>
    <xf numFmtId="168" fontId="41" fillId="0" borderId="30" xfId="0" applyNumberFormat="1" applyFont="1" applyBorder="1" applyAlignment="1">
      <alignment horizontal="left"/>
    </xf>
    <xf numFmtId="2" fontId="42" fillId="0" borderId="30" xfId="53" applyNumberFormat="1" applyFont="1" applyBorder="1">
      <alignment/>
      <protection/>
    </xf>
    <xf numFmtId="168" fontId="43" fillId="0" borderId="30" xfId="53" applyNumberFormat="1" applyFont="1" applyBorder="1">
      <alignment/>
      <protection/>
    </xf>
    <xf numFmtId="168" fontId="40" fillId="0" borderId="30" xfId="0" applyNumberFormat="1" applyFont="1" applyBorder="1" applyAlignment="1">
      <alignment/>
    </xf>
    <xf numFmtId="0" fontId="1" fillId="0" borderId="35" xfId="0" applyFont="1" applyFill="1" applyBorder="1" applyAlignment="1" applyProtection="1">
      <alignment horizontal="right" vertical="center" wrapText="1"/>
      <protection/>
    </xf>
    <xf numFmtId="0" fontId="1" fillId="0" borderId="32" xfId="0" applyFont="1" applyFill="1" applyBorder="1" applyAlignment="1" applyProtection="1">
      <alignment horizontal="right" vertical="center" wrapText="1"/>
      <protection/>
    </xf>
    <xf numFmtId="168" fontId="11" fillId="0" borderId="33" xfId="53" applyNumberFormat="1" applyFont="1" applyFill="1" applyBorder="1" applyAlignment="1">
      <alignment horizontal="right" wrapText="1"/>
      <protection/>
    </xf>
    <xf numFmtId="168" fontId="44" fillId="0" borderId="34" xfId="0" applyNumberFormat="1" applyFont="1" applyBorder="1" applyAlignment="1">
      <alignment/>
    </xf>
    <xf numFmtId="168" fontId="45" fillId="0" borderId="34" xfId="0" applyNumberFormat="1" applyFont="1" applyBorder="1" applyAlignment="1">
      <alignment/>
    </xf>
    <xf numFmtId="0" fontId="1" fillId="0" borderId="36" xfId="53" applyFont="1" applyFill="1" applyBorder="1" applyAlignment="1">
      <alignment wrapText="1"/>
      <protection/>
    </xf>
    <xf numFmtId="0" fontId="1" fillId="0" borderId="30" xfId="53" applyFont="1" applyFill="1" applyBorder="1" applyAlignment="1">
      <alignment wrapText="1"/>
      <protection/>
    </xf>
    <xf numFmtId="0" fontId="1" fillId="0" borderId="30" xfId="53" applyFont="1" applyFill="1" applyBorder="1" applyAlignment="1">
      <alignment horizontal="right" wrapText="1"/>
      <protection/>
    </xf>
    <xf numFmtId="2" fontId="1" fillId="0" borderId="30" xfId="53" applyNumberFormat="1" applyFont="1" applyFill="1" applyBorder="1" applyAlignment="1">
      <alignment horizontal="right" wrapText="1"/>
      <protection/>
    </xf>
    <xf numFmtId="168" fontId="11" fillId="0" borderId="30" xfId="53" applyNumberFormat="1" applyFont="1" applyFill="1" applyBorder="1" applyAlignment="1">
      <alignment horizontal="right" wrapText="1"/>
      <protection/>
    </xf>
    <xf numFmtId="168" fontId="14" fillId="0" borderId="37" xfId="53" applyNumberFormat="1" applyFont="1" applyFill="1" applyBorder="1" applyAlignment="1">
      <alignment horizontal="right" wrapText="1"/>
      <protection/>
    </xf>
    <xf numFmtId="168" fontId="40" fillId="0" borderId="38" xfId="0" applyNumberFormat="1" applyFont="1" applyBorder="1" applyAlignment="1">
      <alignment horizontal="right"/>
    </xf>
    <xf numFmtId="0" fontId="1" fillId="0" borderId="29" xfId="0" applyFont="1" applyFill="1" applyBorder="1" applyAlignment="1" applyProtection="1">
      <alignment horizontal="right" vertical="center" wrapText="1"/>
      <protection/>
    </xf>
    <xf numFmtId="0" fontId="1" fillId="0" borderId="30" xfId="0" applyFont="1" applyFill="1" applyBorder="1" applyAlignment="1" applyProtection="1">
      <alignment horizontal="right" vertical="center" wrapText="1"/>
      <protection/>
    </xf>
    <xf numFmtId="168" fontId="11" fillId="0" borderId="37" xfId="53" applyNumberFormat="1" applyFont="1" applyFill="1" applyBorder="1" applyAlignment="1">
      <alignment horizontal="right" wrapText="1"/>
      <protection/>
    </xf>
    <xf numFmtId="168" fontId="44" fillId="0" borderId="39" xfId="0" applyNumberFormat="1" applyFont="1" applyBorder="1" applyAlignment="1">
      <alignment/>
    </xf>
    <xf numFmtId="168" fontId="45" fillId="0" borderId="38" xfId="0" applyNumberFormat="1" applyFont="1" applyBorder="1" applyAlignment="1">
      <alignment/>
    </xf>
    <xf numFmtId="168" fontId="40" fillId="0" borderId="25" xfId="0" applyNumberFormat="1" applyFont="1" applyBorder="1" applyAlignment="1">
      <alignment horizontal="right"/>
    </xf>
    <xf numFmtId="0" fontId="1" fillId="0" borderId="40" xfId="0" applyFont="1" applyFill="1" applyBorder="1" applyAlignment="1" applyProtection="1">
      <alignment horizontal="right" vertical="center" wrapText="1"/>
      <protection/>
    </xf>
    <xf numFmtId="0" fontId="1" fillId="0" borderId="41" xfId="0" applyFont="1" applyFill="1" applyBorder="1" applyAlignment="1" applyProtection="1">
      <alignment horizontal="right" vertical="center" wrapText="1"/>
      <protection/>
    </xf>
    <xf numFmtId="168" fontId="11" fillId="0" borderId="42" xfId="53" applyNumberFormat="1" applyFont="1" applyFill="1" applyBorder="1" applyAlignment="1">
      <alignment horizontal="right" wrapText="1"/>
      <protection/>
    </xf>
    <xf numFmtId="168" fontId="44" fillId="0" borderId="43" xfId="0" applyNumberFormat="1" applyFont="1" applyBorder="1" applyAlignment="1">
      <alignment/>
    </xf>
    <xf numFmtId="168" fontId="45" fillId="0" borderId="25" xfId="0" applyNumberFormat="1" applyFont="1" applyBorder="1" applyAlignment="1">
      <alignment/>
    </xf>
    <xf numFmtId="0" fontId="46" fillId="0" borderId="44" xfId="0" applyFont="1" applyBorder="1" applyAlignment="1">
      <alignment horizontal="left"/>
    </xf>
    <xf numFmtId="0" fontId="46" fillId="0" borderId="45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46" xfId="0" applyFont="1" applyBorder="1" applyAlignment="1">
      <alignment horizontal="left"/>
    </xf>
    <xf numFmtId="0" fontId="1" fillId="0" borderId="47" xfId="53" applyFont="1" applyFill="1" applyBorder="1" applyAlignment="1">
      <alignment wrapText="1"/>
      <protection/>
    </xf>
    <xf numFmtId="0" fontId="1" fillId="0" borderId="48" xfId="53" applyFont="1" applyFill="1" applyBorder="1" applyAlignment="1">
      <alignment wrapText="1"/>
      <protection/>
    </xf>
    <xf numFmtId="0" fontId="1" fillId="0" borderId="48" xfId="53" applyFont="1" applyFill="1" applyBorder="1" applyAlignment="1">
      <alignment horizontal="right" wrapText="1"/>
      <protection/>
    </xf>
    <xf numFmtId="2" fontId="1" fillId="0" borderId="48" xfId="53" applyNumberFormat="1" applyFont="1" applyFill="1" applyBorder="1" applyAlignment="1">
      <alignment horizontal="right" wrapText="1"/>
      <protection/>
    </xf>
    <xf numFmtId="168" fontId="11" fillId="0" borderId="48" xfId="53" applyNumberFormat="1" applyFont="1" applyFill="1" applyBorder="1" applyAlignment="1">
      <alignment horizontal="right" wrapText="1"/>
      <protection/>
    </xf>
    <xf numFmtId="168" fontId="14" fillId="0" borderId="48" xfId="53" applyNumberFormat="1" applyFont="1" applyFill="1" applyBorder="1" applyAlignment="1">
      <alignment horizontal="right" wrapText="1"/>
      <protection/>
    </xf>
    <xf numFmtId="168" fontId="40" fillId="0" borderId="34" xfId="0" applyNumberFormat="1" applyFont="1" applyBorder="1" applyAlignment="1">
      <alignment/>
    </xf>
    <xf numFmtId="168" fontId="14" fillId="0" borderId="30" xfId="53" applyNumberFormat="1" applyFont="1" applyFill="1" applyBorder="1" applyAlignment="1">
      <alignment horizontal="right" wrapText="1"/>
      <protection/>
    </xf>
    <xf numFmtId="168" fontId="43" fillId="0" borderId="37" xfId="53" applyNumberFormat="1" applyFont="1" applyBorder="1">
      <alignment/>
      <protection/>
    </xf>
    <xf numFmtId="168" fontId="40" fillId="0" borderId="39" xfId="0" applyNumberFormat="1" applyFont="1" applyBorder="1" applyAlignment="1">
      <alignment/>
    </xf>
    <xf numFmtId="0" fontId="1" fillId="0" borderId="29" xfId="53" applyFont="1" applyFill="1" applyBorder="1" applyAlignment="1">
      <alignment horizontal="right" wrapText="1"/>
      <protection/>
    </xf>
    <xf numFmtId="168" fontId="45" fillId="0" borderId="39" xfId="0" applyNumberFormat="1" applyFont="1" applyBorder="1" applyAlignment="1">
      <alignment/>
    </xf>
    <xf numFmtId="0" fontId="42" fillId="0" borderId="29" xfId="53" applyFont="1" applyBorder="1">
      <alignment/>
      <protection/>
    </xf>
    <xf numFmtId="168" fontId="40" fillId="0" borderId="38" xfId="0" applyNumberFormat="1" applyFont="1" applyBorder="1" applyAlignment="1">
      <alignment horizontal="right" wrapText="1"/>
    </xf>
    <xf numFmtId="168" fontId="43" fillId="0" borderId="37" xfId="53" applyNumberFormat="1" applyFont="1" applyBorder="1" applyAlignment="1">
      <alignment wrapText="1"/>
      <protection/>
    </xf>
    <xf numFmtId="168" fontId="40" fillId="0" borderId="39" xfId="0" applyNumberFormat="1" applyFont="1" applyBorder="1" applyAlignment="1">
      <alignment wrapText="1"/>
    </xf>
    <xf numFmtId="168" fontId="44" fillId="0" borderId="39" xfId="0" applyNumberFormat="1" applyFont="1" applyBorder="1" applyAlignment="1">
      <alignment wrapText="1"/>
    </xf>
    <xf numFmtId="168" fontId="45" fillId="0" borderId="39" xfId="0" applyNumberFormat="1" applyFont="1" applyBorder="1" applyAlignment="1">
      <alignment wrapText="1"/>
    </xf>
    <xf numFmtId="0" fontId="1" fillId="0" borderId="49" xfId="53" applyFont="1" applyFill="1" applyBorder="1" applyAlignment="1">
      <alignment wrapText="1"/>
      <protection/>
    </xf>
    <xf numFmtId="0" fontId="1" fillId="0" borderId="41" xfId="53" applyFont="1" applyFill="1" applyBorder="1" applyAlignment="1">
      <alignment wrapText="1"/>
      <protection/>
    </xf>
    <xf numFmtId="0" fontId="1" fillId="0" borderId="41" xfId="53" applyFont="1" applyFill="1" applyBorder="1" applyAlignment="1">
      <alignment horizontal="right" wrapText="1"/>
      <protection/>
    </xf>
    <xf numFmtId="2" fontId="1" fillId="0" borderId="41" xfId="53" applyNumberFormat="1" applyFont="1" applyFill="1" applyBorder="1" applyAlignment="1">
      <alignment horizontal="right" wrapText="1"/>
      <protection/>
    </xf>
    <xf numFmtId="168" fontId="11" fillId="0" borderId="41" xfId="53" applyNumberFormat="1" applyFont="1" applyFill="1" applyBorder="1" applyAlignment="1">
      <alignment horizontal="right" wrapText="1"/>
      <protection/>
    </xf>
    <xf numFmtId="168" fontId="14" fillId="0" borderId="41" xfId="53" applyNumberFormat="1" applyFont="1" applyFill="1" applyBorder="1" applyAlignment="1">
      <alignment horizontal="right" wrapText="1"/>
      <protection/>
    </xf>
    <xf numFmtId="168" fontId="41" fillId="0" borderId="41" xfId="0" applyNumberFormat="1" applyFont="1" applyBorder="1" applyAlignment="1">
      <alignment horizontal="left"/>
    </xf>
    <xf numFmtId="168" fontId="43" fillId="0" borderId="42" xfId="53" applyNumberFormat="1" applyFont="1" applyBorder="1">
      <alignment/>
      <protection/>
    </xf>
    <xf numFmtId="168" fontId="40" fillId="0" borderId="43" xfId="0" applyNumberFormat="1" applyFont="1" applyBorder="1" applyAlignment="1">
      <alignment/>
    </xf>
    <xf numFmtId="2" fontId="42" fillId="0" borderId="41" xfId="53" applyNumberFormat="1" applyFont="1" applyBorder="1">
      <alignment/>
      <protection/>
    </xf>
    <xf numFmtId="168" fontId="45" fillId="0" borderId="43" xfId="0" applyNumberFormat="1" applyFont="1" applyBorder="1" applyAlignment="1">
      <alignment/>
    </xf>
    <xf numFmtId="168" fontId="41" fillId="0" borderId="31" xfId="0" applyNumberFormat="1" applyFont="1" applyBorder="1" applyAlignment="1">
      <alignment horizontal="left"/>
    </xf>
    <xf numFmtId="168" fontId="41" fillId="0" borderId="32" xfId="0" applyNumberFormat="1" applyFont="1" applyBorder="1" applyAlignment="1">
      <alignment horizontal="left"/>
    </xf>
    <xf numFmtId="2" fontId="42" fillId="0" borderId="32" xfId="53" applyNumberFormat="1" applyFont="1" applyBorder="1">
      <alignment/>
      <protection/>
    </xf>
    <xf numFmtId="168" fontId="43" fillId="0" borderId="32" xfId="53" applyNumberFormat="1" applyFont="1" applyBorder="1">
      <alignment/>
      <protection/>
    </xf>
    <xf numFmtId="168" fontId="40" fillId="0" borderId="32" xfId="0" applyNumberFormat="1" applyFont="1" applyBorder="1" applyAlignment="1">
      <alignment/>
    </xf>
    <xf numFmtId="168" fontId="41" fillId="0" borderId="36" xfId="0" applyNumberFormat="1" applyFont="1" applyBorder="1" applyAlignment="1">
      <alignment horizontal="left"/>
    </xf>
    <xf numFmtId="168" fontId="41" fillId="0" borderId="49" xfId="0" applyNumberFormat="1" applyFont="1" applyBorder="1" applyAlignment="1">
      <alignment horizontal="left"/>
    </xf>
    <xf numFmtId="168" fontId="43" fillId="0" borderId="41" xfId="53" applyNumberFormat="1" applyFont="1" applyBorder="1">
      <alignment/>
      <protection/>
    </xf>
    <xf numFmtId="168" fontId="40" fillId="0" borderId="41" xfId="0" applyNumberFormat="1" applyFont="1" applyBorder="1" applyAlignment="1">
      <alignment/>
    </xf>
    <xf numFmtId="2" fontId="1" fillId="0" borderId="31" xfId="53" applyNumberFormat="1" applyFont="1" applyFill="1" applyBorder="1" applyAlignment="1">
      <alignment horizontal="right" wrapText="1"/>
      <protection/>
    </xf>
    <xf numFmtId="168" fontId="43" fillId="0" borderId="33" xfId="53" applyNumberFormat="1" applyFont="1" applyBorder="1">
      <alignment/>
      <protection/>
    </xf>
    <xf numFmtId="0" fontId="1" fillId="0" borderId="35" xfId="53" applyFont="1" applyFill="1" applyBorder="1" applyAlignment="1">
      <alignment horizontal="right" wrapText="1"/>
      <protection/>
    </xf>
    <xf numFmtId="2" fontId="1" fillId="0" borderId="36" xfId="53" applyNumberFormat="1" applyFont="1" applyFill="1" applyBorder="1" applyAlignment="1">
      <alignment horizontal="right" wrapText="1"/>
      <protection/>
    </xf>
    <xf numFmtId="2" fontId="1" fillId="0" borderId="49" xfId="53" applyNumberFormat="1" applyFont="1" applyFill="1" applyBorder="1" applyAlignment="1">
      <alignment horizontal="right" wrapText="1"/>
      <protection/>
    </xf>
    <xf numFmtId="168" fontId="41" fillId="0" borderId="50" xfId="0" applyNumberFormat="1" applyFont="1" applyBorder="1" applyAlignment="1">
      <alignment horizontal="left"/>
    </xf>
    <xf numFmtId="168" fontId="41" fillId="0" borderId="51" xfId="0" applyNumberFormat="1" applyFont="1" applyBorder="1" applyAlignment="1">
      <alignment horizontal="left"/>
    </xf>
    <xf numFmtId="168" fontId="41" fillId="0" borderId="52" xfId="0" applyNumberFormat="1" applyFont="1" applyBorder="1" applyAlignment="1">
      <alignment horizontal="left"/>
    </xf>
    <xf numFmtId="0" fontId="1" fillId="0" borderId="40" xfId="53" applyFont="1" applyFill="1" applyBorder="1" applyAlignment="1">
      <alignment horizontal="right" wrapText="1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PageLayoutView="0" workbookViewId="0" topLeftCell="P8">
      <selection activeCell="W43" sqref="W43"/>
    </sheetView>
  </sheetViews>
  <sheetFormatPr defaultColWidth="11.421875" defaultRowHeight="15"/>
  <cols>
    <col min="1" max="1" width="17.421875" style="0" customWidth="1"/>
    <col min="2" max="2" width="13.57421875" style="0" customWidth="1"/>
    <col min="3" max="3" width="21.421875" style="0" customWidth="1"/>
    <col min="4" max="4" width="3.28125" style="0" customWidth="1"/>
    <col min="5" max="5" width="5.57421875" style="0" customWidth="1"/>
    <col min="6" max="6" width="4.28125" style="0" customWidth="1"/>
    <col min="7" max="7" width="7.28125" style="15" customWidth="1"/>
    <col min="8" max="8" width="6.7109375" style="15" customWidth="1"/>
    <col min="9" max="9" width="4.140625" style="0" customWidth="1"/>
    <col min="10" max="10" width="4.28125" style="0" customWidth="1"/>
    <col min="11" max="11" width="7.140625" style="15" customWidth="1"/>
    <col min="12" max="12" width="8.28125" style="20" customWidth="1"/>
    <col min="13" max="13" width="8.28125" style="25" customWidth="1"/>
    <col min="14" max="14" width="9.8515625" style="18" customWidth="1"/>
    <col min="15" max="15" width="12.8515625" style="74" customWidth="1"/>
    <col min="16" max="16" width="11.140625" style="74" customWidth="1"/>
    <col min="17" max="17" width="19.8515625" style="18" customWidth="1"/>
    <col min="18" max="18" width="7.140625" style="15" customWidth="1"/>
    <col min="19" max="19" width="6.8515625" style="15" customWidth="1"/>
    <col min="20" max="20" width="8.421875" style="15" customWidth="1"/>
    <col min="21" max="21" width="9.28125" style="20" customWidth="1"/>
    <col min="22" max="22" width="9.57421875" style="18" customWidth="1"/>
    <col min="23" max="23" width="6.28125" style="0" customWidth="1"/>
    <col min="24" max="24" width="7.28125" style="15" customWidth="1"/>
    <col min="25" max="25" width="9.421875" style="20" customWidth="1"/>
    <col min="26" max="26" width="7.57421875" style="28" customWidth="1"/>
    <col min="27" max="27" width="9.7109375" style="31" customWidth="1"/>
  </cols>
  <sheetData>
    <row r="1" spans="1:27" s="3" customFormat="1" ht="20.25">
      <c r="A1" s="1" t="s">
        <v>79</v>
      </c>
      <c r="B1" s="1"/>
      <c r="C1" s="1"/>
      <c r="D1" s="1"/>
      <c r="E1" s="1"/>
      <c r="F1" s="1"/>
      <c r="G1" s="14"/>
      <c r="H1" s="14"/>
      <c r="I1" s="1"/>
      <c r="J1" s="1"/>
      <c r="K1" s="14"/>
      <c r="L1" s="21"/>
      <c r="M1" s="23"/>
      <c r="N1" s="16"/>
      <c r="O1" s="69"/>
      <c r="P1" s="69"/>
      <c r="Q1" s="16"/>
      <c r="R1" s="35" t="s">
        <v>29</v>
      </c>
      <c r="S1" s="35"/>
      <c r="T1" s="36" t="s">
        <v>53</v>
      </c>
      <c r="U1" s="36"/>
      <c r="V1" s="16"/>
      <c r="X1" s="2"/>
      <c r="Y1" s="32"/>
      <c r="Z1" s="26"/>
      <c r="AA1" s="29"/>
    </row>
    <row r="2" spans="1:27" s="5" customFormat="1" ht="4.5" customHeight="1" thickBot="1">
      <c r="A2" s="4"/>
      <c r="B2" s="4"/>
      <c r="C2" s="4"/>
      <c r="F2" s="6"/>
      <c r="G2" s="6"/>
      <c r="H2" s="6"/>
      <c r="J2" s="7"/>
      <c r="K2" s="7"/>
      <c r="L2" s="22"/>
      <c r="M2" s="24"/>
      <c r="N2" s="17"/>
      <c r="O2" s="66"/>
      <c r="P2" s="66"/>
      <c r="Q2" s="17"/>
      <c r="R2" s="6"/>
      <c r="S2" s="8"/>
      <c r="T2" s="7"/>
      <c r="U2" s="33"/>
      <c r="V2" s="17"/>
      <c r="X2" s="6"/>
      <c r="Y2" s="33"/>
      <c r="Z2" s="27"/>
      <c r="AA2" s="30"/>
    </row>
    <row r="3" spans="1:27" s="5" customFormat="1" ht="33" customHeight="1">
      <c r="A3" s="52" t="s">
        <v>30</v>
      </c>
      <c r="B3" s="54" t="s">
        <v>31</v>
      </c>
      <c r="C3" s="54" t="s">
        <v>0</v>
      </c>
      <c r="D3" s="56" t="s">
        <v>32</v>
      </c>
      <c r="E3" s="9" t="s">
        <v>33</v>
      </c>
      <c r="F3" s="54" t="s">
        <v>34</v>
      </c>
      <c r="G3" s="63" t="s">
        <v>35</v>
      </c>
      <c r="H3" s="47"/>
      <c r="I3" s="50" t="s">
        <v>100</v>
      </c>
      <c r="J3" s="50" t="s">
        <v>101</v>
      </c>
      <c r="K3" s="45" t="s">
        <v>36</v>
      </c>
      <c r="L3" s="46"/>
      <c r="M3" s="58" t="s">
        <v>37</v>
      </c>
      <c r="N3" s="60" t="s">
        <v>38</v>
      </c>
      <c r="O3" s="70" t="s">
        <v>30</v>
      </c>
      <c r="P3" s="71" t="s">
        <v>31</v>
      </c>
      <c r="Q3" s="67" t="s">
        <v>0</v>
      </c>
      <c r="R3" s="75" t="s">
        <v>39</v>
      </c>
      <c r="S3" s="47"/>
      <c r="T3" s="45" t="s">
        <v>40</v>
      </c>
      <c r="U3" s="46"/>
      <c r="V3" s="48" t="s">
        <v>41</v>
      </c>
      <c r="W3" s="50" t="s">
        <v>42</v>
      </c>
      <c r="X3" s="51" t="s">
        <v>43</v>
      </c>
      <c r="Y3" s="46"/>
      <c r="Z3" s="38" t="s">
        <v>44</v>
      </c>
      <c r="AA3" s="40" t="s">
        <v>45</v>
      </c>
    </row>
    <row r="4" spans="1:27" s="5" customFormat="1" ht="12.75" customHeight="1" thickBot="1">
      <c r="A4" s="53"/>
      <c r="B4" s="55"/>
      <c r="C4" s="55"/>
      <c r="D4" s="57"/>
      <c r="E4" s="10" t="s">
        <v>46</v>
      </c>
      <c r="F4" s="55"/>
      <c r="G4" s="11" t="s">
        <v>47</v>
      </c>
      <c r="H4" s="12" t="s">
        <v>48</v>
      </c>
      <c r="I4" s="37"/>
      <c r="J4" s="37"/>
      <c r="K4" s="13" t="s">
        <v>49</v>
      </c>
      <c r="L4" s="34" t="s">
        <v>50</v>
      </c>
      <c r="M4" s="59"/>
      <c r="N4" s="61"/>
      <c r="O4" s="72"/>
      <c r="P4" s="73"/>
      <c r="Q4" s="68"/>
      <c r="R4" s="65" t="s">
        <v>47</v>
      </c>
      <c r="S4" s="65" t="s">
        <v>48</v>
      </c>
      <c r="T4" s="11" t="s">
        <v>49</v>
      </c>
      <c r="U4" s="34" t="s">
        <v>50</v>
      </c>
      <c r="V4" s="49"/>
      <c r="W4" s="37"/>
      <c r="X4" s="13" t="s">
        <v>49</v>
      </c>
      <c r="Y4" s="34" t="s">
        <v>50</v>
      </c>
      <c r="Z4" s="39"/>
      <c r="AA4" s="41"/>
    </row>
    <row r="5" spans="1:27" s="19" customFormat="1" ht="13.5" customHeight="1" thickBot="1">
      <c r="A5" s="42" t="s">
        <v>51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64"/>
      <c r="P5" s="64"/>
      <c r="Q5" s="64"/>
      <c r="R5" s="64"/>
      <c r="S5" s="64"/>
      <c r="T5" s="43"/>
      <c r="U5" s="43"/>
      <c r="V5" s="43"/>
      <c r="W5" s="43"/>
      <c r="X5" s="43"/>
      <c r="Y5" s="43"/>
      <c r="Z5" s="43"/>
      <c r="AA5" s="44"/>
    </row>
    <row r="6" spans="1:27" ht="15.75" thickBot="1">
      <c r="A6" s="78" t="s">
        <v>12</v>
      </c>
      <c r="B6" s="79" t="s">
        <v>84</v>
      </c>
      <c r="C6" s="79" t="s">
        <v>1</v>
      </c>
      <c r="D6" s="79" t="s">
        <v>2</v>
      </c>
      <c r="E6" s="80">
        <v>1963</v>
      </c>
      <c r="F6" s="80">
        <v>100</v>
      </c>
      <c r="G6" s="81">
        <v>55.84</v>
      </c>
      <c r="H6" s="81">
        <v>53.78</v>
      </c>
      <c r="I6" s="80">
        <v>98</v>
      </c>
      <c r="J6" s="80">
        <v>85</v>
      </c>
      <c r="K6" s="81">
        <v>63.76</v>
      </c>
      <c r="L6" s="82">
        <f>K6*1.5</f>
        <v>95.64</v>
      </c>
      <c r="M6" s="83">
        <f>I6+J6+L6</f>
        <v>278.64</v>
      </c>
      <c r="N6" s="84">
        <f>SUM(F6:J6)+L6</f>
        <v>488.26</v>
      </c>
      <c r="O6" s="145" t="str">
        <f>A6</f>
        <v>Maisel</v>
      </c>
      <c r="P6" s="146" t="str">
        <f>B6</f>
        <v>Jana</v>
      </c>
      <c r="Q6" s="146" t="str">
        <f>C6</f>
        <v>SFC Luckenau</v>
      </c>
      <c r="R6" s="147"/>
      <c r="S6" s="147"/>
      <c r="T6" s="147"/>
      <c r="U6" s="148"/>
      <c r="V6" s="149">
        <f>IF(R6="","",N6+R6+S6+U6)</f>
      </c>
      <c r="W6" s="89">
        <v>85</v>
      </c>
      <c r="X6" s="90">
        <v>93.37</v>
      </c>
      <c r="Y6" s="91">
        <f>X6*1.5</f>
        <v>140.055</v>
      </c>
      <c r="Z6" s="92">
        <f>IF(W6="","",W6+Y6)</f>
        <v>225.055</v>
      </c>
      <c r="AA6" s="93">
        <f>IF(W6="","",N6+W6+Y6)</f>
        <v>713.315</v>
      </c>
    </row>
    <row r="7" spans="1:27" ht="15">
      <c r="A7" s="94" t="s">
        <v>16</v>
      </c>
      <c r="B7" s="95" t="s">
        <v>85</v>
      </c>
      <c r="C7" s="79" t="s">
        <v>5</v>
      </c>
      <c r="D7" s="79" t="s">
        <v>2</v>
      </c>
      <c r="E7" s="96">
        <v>1986</v>
      </c>
      <c r="F7" s="96">
        <v>85</v>
      </c>
      <c r="G7" s="97">
        <v>52.2</v>
      </c>
      <c r="H7" s="97">
        <v>49.93</v>
      </c>
      <c r="I7" s="96">
        <v>90</v>
      </c>
      <c r="J7" s="96">
        <v>90</v>
      </c>
      <c r="K7" s="97">
        <v>63.86</v>
      </c>
      <c r="L7" s="98">
        <f>K7*1.5</f>
        <v>95.78999999999999</v>
      </c>
      <c r="M7" s="99">
        <f>I7+J7+L7</f>
        <v>275.78999999999996</v>
      </c>
      <c r="N7" s="100">
        <f>SUM(F7:J7)+L7</f>
        <v>462.91999999999996</v>
      </c>
      <c r="O7" s="150" t="str">
        <f>A7</f>
        <v>Opitz</v>
      </c>
      <c r="P7" s="85" t="str">
        <f>B7</f>
        <v>Verena</v>
      </c>
      <c r="Q7" s="85" t="str">
        <f>C7</f>
        <v>Berlin-Brandenburg</v>
      </c>
      <c r="R7" s="86"/>
      <c r="S7" s="86"/>
      <c r="T7" s="86"/>
      <c r="U7" s="87"/>
      <c r="V7" s="88">
        <f>IF(R7="","",N7+R7+S7+U7)</f>
      </c>
      <c r="W7" s="101">
        <v>90</v>
      </c>
      <c r="X7" s="102">
        <v>84.93</v>
      </c>
      <c r="Y7" s="103">
        <f>X7*1.5</f>
        <v>127.39500000000001</v>
      </c>
      <c r="Z7" s="104">
        <f>IF(W7="","",W7+Y7)</f>
        <v>217.395</v>
      </c>
      <c r="AA7" s="105">
        <f>IF(W7="","",N7+W7+Y7)</f>
        <v>680.3149999999999</v>
      </c>
    </row>
    <row r="8" spans="1:27" ht="15">
      <c r="A8" s="94" t="s">
        <v>54</v>
      </c>
      <c r="B8" s="95" t="s">
        <v>86</v>
      </c>
      <c r="C8" s="95" t="s">
        <v>7</v>
      </c>
      <c r="D8" s="95" t="s">
        <v>2</v>
      </c>
      <c r="E8" s="96">
        <v>1989</v>
      </c>
      <c r="F8" s="96">
        <v>70</v>
      </c>
      <c r="G8" s="97">
        <v>44.08</v>
      </c>
      <c r="H8" s="97">
        <v>42.03</v>
      </c>
      <c r="I8" s="96">
        <v>90</v>
      </c>
      <c r="J8" s="96">
        <v>80</v>
      </c>
      <c r="K8" s="97">
        <v>66.77</v>
      </c>
      <c r="L8" s="98">
        <f>K8*1.5</f>
        <v>100.155</v>
      </c>
      <c r="M8" s="99">
        <f>I8+J8+L8</f>
        <v>270.155</v>
      </c>
      <c r="N8" s="100">
        <f>SUM(F8:J8)+L8</f>
        <v>426.265</v>
      </c>
      <c r="O8" s="150" t="str">
        <f>A8</f>
        <v>Schwabe</v>
      </c>
      <c r="P8" s="85" t="str">
        <f>B8</f>
        <v>Christin</v>
      </c>
      <c r="Q8" s="85" t="str">
        <f>C8</f>
        <v>CC Peitz</v>
      </c>
      <c r="R8" s="86"/>
      <c r="S8" s="86"/>
      <c r="T8" s="86"/>
      <c r="U8" s="87"/>
      <c r="V8" s="88">
        <f>IF(R8="","",N8+R8+S8+U8)</f>
      </c>
      <c r="W8" s="76"/>
      <c r="X8" s="77"/>
      <c r="Y8" s="103"/>
      <c r="Z8" s="104">
        <f>IF(W8="","",W8+Y8)</f>
      </c>
      <c r="AA8" s="105">
        <f>IF(W8="","",N8+W8+Y8)</f>
      </c>
    </row>
    <row r="9" spans="1:27" ht="15">
      <c r="A9" s="94" t="s">
        <v>18</v>
      </c>
      <c r="B9" s="95" t="s">
        <v>81</v>
      </c>
      <c r="C9" s="95" t="s">
        <v>1</v>
      </c>
      <c r="D9" s="95" t="s">
        <v>2</v>
      </c>
      <c r="E9" s="96">
        <v>1974</v>
      </c>
      <c r="F9" s="96">
        <v>70</v>
      </c>
      <c r="G9" s="97">
        <v>44.85</v>
      </c>
      <c r="H9" s="97">
        <v>42.94</v>
      </c>
      <c r="I9" s="96">
        <v>94</v>
      </c>
      <c r="J9" s="96">
        <v>75</v>
      </c>
      <c r="K9" s="97">
        <v>53.37</v>
      </c>
      <c r="L9" s="98">
        <f>K9*1.5</f>
        <v>80.05499999999999</v>
      </c>
      <c r="M9" s="99">
        <f>I9+J9+L9</f>
        <v>249.055</v>
      </c>
      <c r="N9" s="100">
        <f>SUM(F9:J9)+L9</f>
        <v>406.84499999999997</v>
      </c>
      <c r="O9" s="150" t="str">
        <f>A9</f>
        <v>Stein</v>
      </c>
      <c r="P9" s="85" t="str">
        <f>B9</f>
        <v>Janet</v>
      </c>
      <c r="Q9" s="85" t="str">
        <f>C9</f>
        <v>SFC Luckenau</v>
      </c>
      <c r="R9" s="86"/>
      <c r="S9" s="86"/>
      <c r="T9" s="86"/>
      <c r="U9" s="87"/>
      <c r="V9" s="88">
        <f>IF(R9="","",N9+R9+S9+U9)</f>
      </c>
      <c r="W9" s="101">
        <v>95</v>
      </c>
      <c r="X9" s="102">
        <v>74.65</v>
      </c>
      <c r="Y9" s="103">
        <f>X9*1.5</f>
        <v>111.97500000000001</v>
      </c>
      <c r="Z9" s="104">
        <f>IF(W9="","",W9+Y9)</f>
        <v>206.97500000000002</v>
      </c>
      <c r="AA9" s="105">
        <f>IF(W9="","",N9+W9+Y9)</f>
        <v>613.8199999999999</v>
      </c>
    </row>
    <row r="10" spans="1:27" ht="15.75" thickBot="1">
      <c r="A10" s="94" t="s">
        <v>62</v>
      </c>
      <c r="B10" s="95" t="s">
        <v>63</v>
      </c>
      <c r="C10" s="95" t="s">
        <v>58</v>
      </c>
      <c r="D10" s="95" t="s">
        <v>2</v>
      </c>
      <c r="E10" s="96"/>
      <c r="F10" s="96">
        <v>75</v>
      </c>
      <c r="G10" s="97">
        <v>39.68</v>
      </c>
      <c r="H10" s="97">
        <v>38.06</v>
      </c>
      <c r="I10" s="96">
        <v>78</v>
      </c>
      <c r="J10" s="96">
        <v>75</v>
      </c>
      <c r="K10" s="97">
        <v>49.37</v>
      </c>
      <c r="L10" s="98">
        <f>K10*1.5</f>
        <v>74.05499999999999</v>
      </c>
      <c r="M10" s="99">
        <f>I10+J10+L10</f>
        <v>227.055</v>
      </c>
      <c r="N10" s="106">
        <f>SUM(F10:J10)+L10</f>
        <v>379.795</v>
      </c>
      <c r="O10" s="151" t="str">
        <f>A10</f>
        <v>Schmitt</v>
      </c>
      <c r="P10" s="140" t="str">
        <f>B10</f>
        <v>Jasmin</v>
      </c>
      <c r="Q10" s="140" t="str">
        <f>C10</f>
        <v>SC Bor. Friedrichsfelde</v>
      </c>
      <c r="R10" s="143"/>
      <c r="S10" s="143"/>
      <c r="T10" s="143"/>
      <c r="U10" s="152"/>
      <c r="V10" s="153">
        <f>IF(R10="","",N10+R10+S10+U10)</f>
      </c>
      <c r="W10" s="107"/>
      <c r="X10" s="108"/>
      <c r="Y10" s="109"/>
      <c r="Z10" s="110">
        <f>IF(W10="","",W10+Y10)</f>
      </c>
      <c r="AA10" s="111">
        <f>IF(W10="","",N10+W10+Y10)</f>
      </c>
    </row>
    <row r="11" spans="1:27" s="19" customFormat="1" ht="13.5" customHeight="1" thickBot="1">
      <c r="A11" s="112" t="s">
        <v>52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4"/>
      <c r="P11" s="114"/>
      <c r="Q11" s="114"/>
      <c r="R11" s="113"/>
      <c r="S11" s="113"/>
      <c r="T11" s="113"/>
      <c r="U11" s="113"/>
      <c r="V11" s="113"/>
      <c r="W11" s="113"/>
      <c r="X11" s="113"/>
      <c r="Y11" s="113"/>
      <c r="Z11" s="113"/>
      <c r="AA11" s="115"/>
    </row>
    <row r="12" spans="1:27" ht="15">
      <c r="A12" s="116" t="s">
        <v>18</v>
      </c>
      <c r="B12" s="117" t="s">
        <v>88</v>
      </c>
      <c r="C12" s="117" t="s">
        <v>1</v>
      </c>
      <c r="D12" s="117" t="s">
        <v>3</v>
      </c>
      <c r="E12" s="118">
        <v>1967</v>
      </c>
      <c r="F12" s="118">
        <v>95</v>
      </c>
      <c r="G12" s="119">
        <v>55.38</v>
      </c>
      <c r="H12" s="119">
        <v>55.13</v>
      </c>
      <c r="I12" s="118">
        <v>94</v>
      </c>
      <c r="J12" s="118">
        <v>95</v>
      </c>
      <c r="K12" s="119">
        <v>71.93</v>
      </c>
      <c r="L12" s="120">
        <f>K12*1.5</f>
        <v>107.89500000000001</v>
      </c>
      <c r="M12" s="121">
        <f>I12+J12+L12</f>
        <v>296.895</v>
      </c>
      <c r="N12" s="84">
        <f>SUM(F12:J12)+L12</f>
        <v>502.405</v>
      </c>
      <c r="O12" s="145" t="str">
        <f>A12</f>
        <v>Stein</v>
      </c>
      <c r="P12" s="146" t="str">
        <f>B12</f>
        <v>Ralf</v>
      </c>
      <c r="Q12" s="159" t="str">
        <f>C12</f>
        <v>SFC Luckenau</v>
      </c>
      <c r="R12" s="154">
        <v>76.79</v>
      </c>
      <c r="S12" s="81">
        <v>76.62</v>
      </c>
      <c r="T12" s="81">
        <v>111.24</v>
      </c>
      <c r="U12" s="155">
        <f>T12*1.5</f>
        <v>166.85999999999999</v>
      </c>
      <c r="V12" s="122">
        <f>IF(R12="","",N12+R12+S12+U12)</f>
        <v>822.675</v>
      </c>
      <c r="W12" s="156">
        <v>100</v>
      </c>
      <c r="X12" s="81">
        <v>107.49</v>
      </c>
      <c r="Y12" s="91">
        <f>X12*1.5</f>
        <v>161.23499999999999</v>
      </c>
      <c r="Z12" s="92">
        <f>IF(W12="","",W12+Y12)</f>
        <v>261.235</v>
      </c>
      <c r="AA12" s="93">
        <f>IF(W12="","",V12+W12+Y12)</f>
        <v>1083.9099999999999</v>
      </c>
    </row>
    <row r="13" spans="1:27" ht="15">
      <c r="A13" s="94" t="s">
        <v>17</v>
      </c>
      <c r="B13" s="95" t="s">
        <v>90</v>
      </c>
      <c r="C13" s="95" t="s">
        <v>6</v>
      </c>
      <c r="D13" s="95" t="s">
        <v>3</v>
      </c>
      <c r="E13" s="96">
        <v>1965</v>
      </c>
      <c r="F13" s="96">
        <v>100</v>
      </c>
      <c r="G13" s="97">
        <v>57.62</v>
      </c>
      <c r="H13" s="97">
        <v>57.11</v>
      </c>
      <c r="I13" s="96">
        <v>96</v>
      </c>
      <c r="J13" s="96">
        <v>95</v>
      </c>
      <c r="K13" s="97">
        <v>74.05</v>
      </c>
      <c r="L13" s="98">
        <f>K13*1.5</f>
        <v>111.07499999999999</v>
      </c>
      <c r="M13" s="123">
        <f>I13+J13+L13</f>
        <v>302.075</v>
      </c>
      <c r="N13" s="100">
        <f>SUM(F13:J13)+L13</f>
        <v>516.8050000000001</v>
      </c>
      <c r="O13" s="150" t="str">
        <f>A13</f>
        <v>Maire-Hensge</v>
      </c>
      <c r="P13" s="85" t="str">
        <f>B13</f>
        <v>Heinz</v>
      </c>
      <c r="Q13" s="160" t="str">
        <f>C13</f>
        <v>VdSA Kellinghusen</v>
      </c>
      <c r="R13" s="157">
        <v>80.91</v>
      </c>
      <c r="S13" s="97">
        <v>80.84</v>
      </c>
      <c r="T13" s="97">
        <v>109.75</v>
      </c>
      <c r="U13" s="124">
        <f>T13*1.5</f>
        <v>164.625</v>
      </c>
      <c r="V13" s="125">
        <f>IF(R13="","",N13+R13+S13+U13)</f>
        <v>843.1800000000001</v>
      </c>
      <c r="W13" s="126">
        <v>80</v>
      </c>
      <c r="X13" s="97">
        <v>105.08</v>
      </c>
      <c r="Y13" s="103">
        <f>X13*1.5</f>
        <v>157.62</v>
      </c>
      <c r="Z13" s="104">
        <f>IF(W13="","",W13+Y13)</f>
        <v>237.62</v>
      </c>
      <c r="AA13" s="127">
        <f>IF(W13="","",V13+W13+Y13)</f>
        <v>1080.8000000000002</v>
      </c>
    </row>
    <row r="14" spans="1:27" ht="15">
      <c r="A14" s="94" t="s">
        <v>13</v>
      </c>
      <c r="B14" s="95" t="s">
        <v>80</v>
      </c>
      <c r="C14" s="95" t="s">
        <v>1</v>
      </c>
      <c r="D14" s="95" t="s">
        <v>3</v>
      </c>
      <c r="E14" s="96">
        <v>1972</v>
      </c>
      <c r="F14" s="96">
        <v>100</v>
      </c>
      <c r="G14" s="97">
        <v>57.52</v>
      </c>
      <c r="H14" s="97">
        <v>57.39</v>
      </c>
      <c r="I14" s="96">
        <v>92</v>
      </c>
      <c r="J14" s="96">
        <v>95</v>
      </c>
      <c r="K14" s="97">
        <v>72.21</v>
      </c>
      <c r="L14" s="98">
        <f>K14*1.5</f>
        <v>108.315</v>
      </c>
      <c r="M14" s="123">
        <f>I14+J14+L14</f>
        <v>295.315</v>
      </c>
      <c r="N14" s="100">
        <f>SUM(F14:J14)+L14</f>
        <v>510.225</v>
      </c>
      <c r="O14" s="150" t="str">
        <f>A14</f>
        <v>Nagel</v>
      </c>
      <c r="P14" s="85" t="str">
        <f>B14</f>
        <v>Jens</v>
      </c>
      <c r="Q14" s="160" t="str">
        <f>C14</f>
        <v>SFC Luckenau</v>
      </c>
      <c r="R14" s="157">
        <v>79.36</v>
      </c>
      <c r="S14" s="97">
        <v>76.75</v>
      </c>
      <c r="T14" s="97">
        <v>117.98</v>
      </c>
      <c r="U14" s="124">
        <f>T14*1.5</f>
        <v>176.97</v>
      </c>
      <c r="V14" s="125">
        <f>IF(R14="","",N14+R14+S14+U14)</f>
        <v>843.3050000000001</v>
      </c>
      <c r="W14" s="126">
        <v>80</v>
      </c>
      <c r="X14" s="97">
        <v>104.18</v>
      </c>
      <c r="Y14" s="103">
        <f>X14*1.5</f>
        <v>156.27</v>
      </c>
      <c r="Z14" s="104">
        <f>IF(W14="","",W14+Y14)</f>
        <v>236.27</v>
      </c>
      <c r="AA14" s="127">
        <f>IF(W14="","",V14+W14+Y14)</f>
        <v>1079.575</v>
      </c>
    </row>
    <row r="15" spans="1:27" ht="15">
      <c r="A15" s="94" t="s">
        <v>26</v>
      </c>
      <c r="B15" s="95" t="s">
        <v>89</v>
      </c>
      <c r="C15" s="95" t="s">
        <v>1</v>
      </c>
      <c r="D15" s="95" t="s">
        <v>3</v>
      </c>
      <c r="E15" s="96">
        <v>1959</v>
      </c>
      <c r="F15" s="96">
        <v>95</v>
      </c>
      <c r="G15" s="97">
        <v>55.24</v>
      </c>
      <c r="H15" s="97">
        <v>54.3</v>
      </c>
      <c r="I15" s="96">
        <v>94</v>
      </c>
      <c r="J15" s="96">
        <v>100</v>
      </c>
      <c r="K15" s="97">
        <v>72.01</v>
      </c>
      <c r="L15" s="98">
        <f>K15*1.5</f>
        <v>108.01500000000001</v>
      </c>
      <c r="M15" s="123">
        <f>I15+J15+L15</f>
        <v>302.015</v>
      </c>
      <c r="N15" s="100">
        <f>SUM(F15:J15)+L15</f>
        <v>506.55500000000006</v>
      </c>
      <c r="O15" s="150" t="str">
        <f>A15</f>
        <v>Ebeling</v>
      </c>
      <c r="P15" s="85" t="str">
        <f>B15</f>
        <v>Olaf</v>
      </c>
      <c r="Q15" s="160" t="str">
        <f>C15</f>
        <v>SFC Luckenau</v>
      </c>
      <c r="R15" s="157">
        <v>70.81</v>
      </c>
      <c r="S15" s="97">
        <v>70.24</v>
      </c>
      <c r="T15" s="97">
        <v>103.68</v>
      </c>
      <c r="U15" s="124">
        <f>T15*1.5</f>
        <v>155.52</v>
      </c>
      <c r="V15" s="125">
        <f>IF(R15="","",N15+R15+S15+U15)</f>
        <v>803.125</v>
      </c>
      <c r="W15" s="126">
        <v>100</v>
      </c>
      <c r="X15" s="97">
        <v>106.18</v>
      </c>
      <c r="Y15" s="103">
        <f>X15*1.5</f>
        <v>159.27</v>
      </c>
      <c r="Z15" s="104">
        <f>IF(W15="","",W15+Y15)</f>
        <v>259.27</v>
      </c>
      <c r="AA15" s="127">
        <f>IF(W15="","",V15+W15+Y15)</f>
        <v>1062.395</v>
      </c>
    </row>
    <row r="16" spans="1:27" ht="15">
      <c r="A16" s="94" t="s">
        <v>14</v>
      </c>
      <c r="B16" s="95" t="s">
        <v>91</v>
      </c>
      <c r="C16" s="95" t="s">
        <v>4</v>
      </c>
      <c r="D16" s="95" t="s">
        <v>3</v>
      </c>
      <c r="E16" s="96">
        <v>1987</v>
      </c>
      <c r="F16" s="96">
        <v>80</v>
      </c>
      <c r="G16" s="97">
        <v>60.2</v>
      </c>
      <c r="H16" s="97">
        <v>59.47</v>
      </c>
      <c r="I16" s="96">
        <v>92</v>
      </c>
      <c r="J16" s="96">
        <v>80</v>
      </c>
      <c r="K16" s="97">
        <v>78.97</v>
      </c>
      <c r="L16" s="98">
        <f>K16*1.5</f>
        <v>118.455</v>
      </c>
      <c r="M16" s="123">
        <f>I16+J16+L16</f>
        <v>290.455</v>
      </c>
      <c r="N16" s="100">
        <f>SUM(F16:J16)+L16</f>
        <v>490.12499999999994</v>
      </c>
      <c r="O16" s="150" t="str">
        <f>A16</f>
        <v>Neumann</v>
      </c>
      <c r="P16" s="85" t="str">
        <f>B16</f>
        <v>Jan</v>
      </c>
      <c r="Q16" s="160" t="str">
        <f>C16</f>
        <v>SFV Ratzeburg</v>
      </c>
      <c r="R16" s="157">
        <v>69.26</v>
      </c>
      <c r="S16" s="97">
        <v>71.03</v>
      </c>
      <c r="T16" s="97">
        <v>110.9</v>
      </c>
      <c r="U16" s="124">
        <f>T16*1.5</f>
        <v>166.35000000000002</v>
      </c>
      <c r="V16" s="125">
        <f>IF(R16="","",N16+R16+S16+U16)</f>
        <v>796.765</v>
      </c>
      <c r="W16" s="126">
        <v>95</v>
      </c>
      <c r="X16" s="97">
        <v>100.4</v>
      </c>
      <c r="Y16" s="103">
        <f>X16*1.5</f>
        <v>150.60000000000002</v>
      </c>
      <c r="Z16" s="104">
        <f>IF(W16="","",W16+Y16)</f>
        <v>245.60000000000002</v>
      </c>
      <c r="AA16" s="127">
        <f>IF(W16="","",V16+W16+Y16)</f>
        <v>1042.365</v>
      </c>
    </row>
    <row r="17" spans="1:27" ht="15">
      <c r="A17" s="94" t="s">
        <v>20</v>
      </c>
      <c r="B17" s="95" t="s">
        <v>87</v>
      </c>
      <c r="C17" s="95" t="s">
        <v>1</v>
      </c>
      <c r="D17" s="95" t="s">
        <v>3</v>
      </c>
      <c r="E17" s="96">
        <v>1973</v>
      </c>
      <c r="F17" s="96">
        <v>95</v>
      </c>
      <c r="G17" s="97">
        <v>58.93</v>
      </c>
      <c r="H17" s="97">
        <v>55.88</v>
      </c>
      <c r="I17" s="96">
        <v>94</v>
      </c>
      <c r="J17" s="96">
        <v>100</v>
      </c>
      <c r="K17" s="97">
        <v>68.27</v>
      </c>
      <c r="L17" s="98">
        <f>K17*1.5</f>
        <v>102.405</v>
      </c>
      <c r="M17" s="123">
        <f>I17+J17+L17</f>
        <v>296.405</v>
      </c>
      <c r="N17" s="100">
        <f>SUM(F17:J17)+L17</f>
        <v>506.21500000000003</v>
      </c>
      <c r="O17" s="150" t="str">
        <f>A17</f>
        <v>Kelterer</v>
      </c>
      <c r="P17" s="85" t="str">
        <f>B17</f>
        <v>Erek</v>
      </c>
      <c r="Q17" s="160" t="str">
        <f>C17</f>
        <v>SFC Luckenau</v>
      </c>
      <c r="R17" s="157">
        <v>70.67</v>
      </c>
      <c r="S17" s="97">
        <v>70.52</v>
      </c>
      <c r="T17" s="97">
        <v>93.71</v>
      </c>
      <c r="U17" s="124">
        <f>T17*1.5</f>
        <v>140.565</v>
      </c>
      <c r="V17" s="125">
        <f>IF(R17="","",N17+R17+S17+U17)</f>
        <v>787.97</v>
      </c>
      <c r="W17" s="126">
        <v>85</v>
      </c>
      <c r="X17" s="97">
        <v>100.49</v>
      </c>
      <c r="Y17" s="103">
        <f>X17*1.5</f>
        <v>150.73499999999999</v>
      </c>
      <c r="Z17" s="104">
        <f>IF(W17="","",W17+Y17)</f>
        <v>235.73499999999999</v>
      </c>
      <c r="AA17" s="127">
        <f>IF(W17="","",V17+W17+Y17)</f>
        <v>1023.705</v>
      </c>
    </row>
    <row r="18" spans="1:27" ht="15">
      <c r="A18" s="94" t="s">
        <v>55</v>
      </c>
      <c r="B18" s="95" t="s">
        <v>65</v>
      </c>
      <c r="C18" s="95" t="s">
        <v>5</v>
      </c>
      <c r="D18" s="95" t="s">
        <v>3</v>
      </c>
      <c r="E18" s="96">
        <v>1959</v>
      </c>
      <c r="F18" s="96">
        <v>85</v>
      </c>
      <c r="G18" s="97">
        <v>58.98</v>
      </c>
      <c r="H18" s="97">
        <v>58.1</v>
      </c>
      <c r="I18" s="96">
        <v>96</v>
      </c>
      <c r="J18" s="96">
        <v>70</v>
      </c>
      <c r="K18" s="97">
        <v>71.16</v>
      </c>
      <c r="L18" s="98">
        <f>K18*1.5</f>
        <v>106.74</v>
      </c>
      <c r="M18" s="123">
        <f>I18+J18+L18</f>
        <v>272.74</v>
      </c>
      <c r="N18" s="100">
        <f>SUM(F18:J18)+L18</f>
        <v>474.82</v>
      </c>
      <c r="O18" s="150" t="str">
        <f>A18</f>
        <v>Brösch</v>
      </c>
      <c r="P18" s="85" t="str">
        <f>B18</f>
        <v>Michael</v>
      </c>
      <c r="Q18" s="160" t="str">
        <f>C18</f>
        <v>Berlin-Brandenburg</v>
      </c>
      <c r="R18" s="157">
        <v>81.39</v>
      </c>
      <c r="S18" s="97">
        <v>79.42</v>
      </c>
      <c r="T18" s="97">
        <v>113.15</v>
      </c>
      <c r="U18" s="124">
        <f>T18*1.5</f>
        <v>169.72500000000002</v>
      </c>
      <c r="V18" s="125">
        <f>IF(R18="","",N18+R18+S18+U18)</f>
        <v>805.355</v>
      </c>
      <c r="W18" s="126">
        <v>70</v>
      </c>
      <c r="X18" s="97">
        <v>92.69</v>
      </c>
      <c r="Y18" s="103">
        <f>X18*1.5</f>
        <v>139.035</v>
      </c>
      <c r="Z18" s="104">
        <f>IF(W18="","",W18+Y18)</f>
        <v>209.035</v>
      </c>
      <c r="AA18" s="127">
        <f>IF(W18="","",V18+W18+Y18)</f>
        <v>1014.39</v>
      </c>
    </row>
    <row r="19" spans="1:27" ht="15">
      <c r="A19" s="94" t="s">
        <v>27</v>
      </c>
      <c r="B19" s="95" t="s">
        <v>72</v>
      </c>
      <c r="C19" s="95" t="s">
        <v>11</v>
      </c>
      <c r="D19" s="95" t="s">
        <v>3</v>
      </c>
      <c r="E19" s="96">
        <v>1950</v>
      </c>
      <c r="F19" s="96">
        <v>90</v>
      </c>
      <c r="G19" s="97">
        <v>54.9</v>
      </c>
      <c r="H19" s="97">
        <v>53.06</v>
      </c>
      <c r="I19" s="96">
        <v>86</v>
      </c>
      <c r="J19" s="96">
        <v>85</v>
      </c>
      <c r="K19" s="97">
        <v>71.01</v>
      </c>
      <c r="L19" s="98">
        <f>K19*1.5</f>
        <v>106.51500000000001</v>
      </c>
      <c r="M19" s="123">
        <f>I19+J19+L19</f>
        <v>277.515</v>
      </c>
      <c r="N19" s="100">
        <f>SUM(F19:J19)+L19</f>
        <v>475.475</v>
      </c>
      <c r="O19" s="150" t="str">
        <f>A19</f>
        <v>Balles</v>
      </c>
      <c r="P19" s="85" t="str">
        <f>B19</f>
        <v>Otmar</v>
      </c>
      <c r="Q19" s="160" t="str">
        <f>C19</f>
        <v>AC Karden</v>
      </c>
      <c r="R19" s="157">
        <v>73.96</v>
      </c>
      <c r="S19" s="97">
        <v>73.29</v>
      </c>
      <c r="T19" s="97">
        <v>105.93</v>
      </c>
      <c r="U19" s="124">
        <f>T19*1.5</f>
        <v>158.895</v>
      </c>
      <c r="V19" s="125">
        <f>IF(R19="","",N19+R19+S19+U19)</f>
        <v>781.62</v>
      </c>
      <c r="W19" s="128">
        <v>85</v>
      </c>
      <c r="X19" s="86">
        <v>97.38</v>
      </c>
      <c r="Y19" s="103">
        <f>X19*1.5</f>
        <v>146.07</v>
      </c>
      <c r="Z19" s="104">
        <f>IF(W19="","",W19+Y19)</f>
        <v>231.07</v>
      </c>
      <c r="AA19" s="127">
        <f>IF(W19="","",V19+W19+Y19)</f>
        <v>1012.69</v>
      </c>
    </row>
    <row r="20" spans="1:27" ht="15">
      <c r="A20" s="94" t="s">
        <v>56</v>
      </c>
      <c r="B20" s="95" t="s">
        <v>65</v>
      </c>
      <c r="C20" s="95" t="s">
        <v>57</v>
      </c>
      <c r="D20" s="95" t="s">
        <v>3</v>
      </c>
      <c r="E20" s="96">
        <v>1971</v>
      </c>
      <c r="F20" s="96">
        <v>95</v>
      </c>
      <c r="G20" s="97">
        <v>60</v>
      </c>
      <c r="H20" s="97">
        <v>57.87</v>
      </c>
      <c r="I20" s="96">
        <v>88</v>
      </c>
      <c r="J20" s="96">
        <v>80</v>
      </c>
      <c r="K20" s="97">
        <v>72.36</v>
      </c>
      <c r="L20" s="98">
        <f>K20*1.5</f>
        <v>108.53999999999999</v>
      </c>
      <c r="M20" s="123">
        <f>I20+J20+L20</f>
        <v>276.53999999999996</v>
      </c>
      <c r="N20" s="100">
        <f>SUM(F20:J20)+L20</f>
        <v>489.40999999999997</v>
      </c>
      <c r="O20" s="150" t="str">
        <f>A20</f>
        <v>Harter</v>
      </c>
      <c r="P20" s="85" t="str">
        <f>B20</f>
        <v>Michael</v>
      </c>
      <c r="Q20" s="160" t="str">
        <f>C20</f>
        <v>SAV Bayer Leverkusen</v>
      </c>
      <c r="R20" s="157">
        <v>68.35</v>
      </c>
      <c r="S20" s="97">
        <v>68.08</v>
      </c>
      <c r="T20" s="97">
        <v>99.91</v>
      </c>
      <c r="U20" s="124">
        <f>T20*1.5</f>
        <v>149.865</v>
      </c>
      <c r="V20" s="125">
        <f>IF(R20="","",N20+R20+S20+U20)</f>
        <v>775.705</v>
      </c>
      <c r="W20" s="126">
        <v>75</v>
      </c>
      <c r="X20" s="97">
        <v>100.94</v>
      </c>
      <c r="Y20" s="103">
        <f>X20*1.5</f>
        <v>151.41</v>
      </c>
      <c r="Z20" s="104">
        <f>IF(W20="","",W20+Y20)</f>
        <v>226.41</v>
      </c>
      <c r="AA20" s="127">
        <f>IF(W20="","",V20+W20+Y20)</f>
        <v>1002.115</v>
      </c>
    </row>
    <row r="21" spans="1:27" ht="15">
      <c r="A21" s="94" t="s">
        <v>19</v>
      </c>
      <c r="B21" s="95" t="s">
        <v>93</v>
      </c>
      <c r="C21" s="95" t="s">
        <v>58</v>
      </c>
      <c r="D21" s="95" t="s">
        <v>3</v>
      </c>
      <c r="E21" s="96">
        <v>1984</v>
      </c>
      <c r="F21" s="96">
        <v>95</v>
      </c>
      <c r="G21" s="97">
        <v>50.37</v>
      </c>
      <c r="H21" s="97">
        <v>50.17</v>
      </c>
      <c r="I21" s="96">
        <v>88</v>
      </c>
      <c r="J21" s="96">
        <v>100</v>
      </c>
      <c r="K21" s="97">
        <v>70.96</v>
      </c>
      <c r="L21" s="98">
        <f>K21*1.5</f>
        <v>106.44</v>
      </c>
      <c r="M21" s="123">
        <f>I21+J21+L21</f>
        <v>294.44</v>
      </c>
      <c r="N21" s="100">
        <f>SUM(F21:J21)+L21</f>
        <v>489.98</v>
      </c>
      <c r="O21" s="150" t="str">
        <f>A21</f>
        <v>Weigel</v>
      </c>
      <c r="P21" s="85" t="str">
        <f>B21</f>
        <v>Thomas</v>
      </c>
      <c r="Q21" s="160" t="str">
        <f>C21</f>
        <v>SC Bor. Friedrichsfelde</v>
      </c>
      <c r="R21" s="157">
        <v>68.91</v>
      </c>
      <c r="S21" s="97">
        <v>66.75</v>
      </c>
      <c r="T21" s="97">
        <v>97.97</v>
      </c>
      <c r="U21" s="124">
        <f>T21*1.5</f>
        <v>146.95499999999998</v>
      </c>
      <c r="V21" s="125">
        <f>IF(R21="","",N21+R21+S21+U21)</f>
        <v>772.595</v>
      </c>
      <c r="W21" s="126">
        <v>85</v>
      </c>
      <c r="X21" s="97">
        <v>92.23</v>
      </c>
      <c r="Y21" s="103">
        <f>X21*1.5</f>
        <v>138.345</v>
      </c>
      <c r="Z21" s="104">
        <f>IF(W21="","",W21+Y21)</f>
        <v>223.345</v>
      </c>
      <c r="AA21" s="127">
        <f>IF(W21="","",V21+W21+Y21)</f>
        <v>995.94</v>
      </c>
    </row>
    <row r="22" spans="1:27" ht="15">
      <c r="A22" s="94" t="s">
        <v>22</v>
      </c>
      <c r="B22" s="95" t="s">
        <v>71</v>
      </c>
      <c r="C22" s="95" t="s">
        <v>58</v>
      </c>
      <c r="D22" s="95" t="s">
        <v>3</v>
      </c>
      <c r="E22" s="96">
        <v>1990</v>
      </c>
      <c r="F22" s="96">
        <v>75</v>
      </c>
      <c r="G22" s="97">
        <v>50.75</v>
      </c>
      <c r="H22" s="97">
        <v>47.51</v>
      </c>
      <c r="I22" s="96">
        <v>96</v>
      </c>
      <c r="J22" s="96">
        <v>80</v>
      </c>
      <c r="K22" s="97">
        <v>70.93</v>
      </c>
      <c r="L22" s="98">
        <f>K22*1.5</f>
        <v>106.39500000000001</v>
      </c>
      <c r="M22" s="123">
        <f>I22+J22+L22</f>
        <v>282.395</v>
      </c>
      <c r="N22" s="100">
        <f>SUM(F22:J22)+L22</f>
        <v>455.655</v>
      </c>
      <c r="O22" s="150" t="str">
        <f>A22</f>
        <v>Demin</v>
      </c>
      <c r="P22" s="85" t="str">
        <f>B22</f>
        <v>Evgenij</v>
      </c>
      <c r="Q22" s="160" t="str">
        <f>C22</f>
        <v>SC Bor. Friedrichsfelde</v>
      </c>
      <c r="R22" s="157">
        <v>70.78</v>
      </c>
      <c r="S22" s="97">
        <v>68.64</v>
      </c>
      <c r="T22" s="97">
        <v>104.84</v>
      </c>
      <c r="U22" s="124">
        <f>T22*1.5</f>
        <v>157.26</v>
      </c>
      <c r="V22" s="125">
        <f>IF(R22="","",N22+R22+S22+U22)</f>
        <v>752.3349999999999</v>
      </c>
      <c r="W22" s="126">
        <v>70</v>
      </c>
      <c r="X22" s="97">
        <v>87</v>
      </c>
      <c r="Y22" s="103">
        <f>X22*1.5</f>
        <v>130.5</v>
      </c>
      <c r="Z22" s="104">
        <f>IF(W22="","",W22+Y22)</f>
        <v>200.5</v>
      </c>
      <c r="AA22" s="127">
        <f>IF(W22="","",V22+W22+Y22)</f>
        <v>952.8349999999999</v>
      </c>
    </row>
    <row r="23" spans="1:27" ht="15">
      <c r="A23" s="94" t="s">
        <v>15</v>
      </c>
      <c r="B23" s="95" t="s">
        <v>92</v>
      </c>
      <c r="C23" s="95" t="s">
        <v>5</v>
      </c>
      <c r="D23" s="95" t="s">
        <v>3</v>
      </c>
      <c r="E23" s="96">
        <v>1987</v>
      </c>
      <c r="F23" s="96">
        <v>90</v>
      </c>
      <c r="G23" s="97">
        <v>55.55</v>
      </c>
      <c r="H23" s="97">
        <v>47.46</v>
      </c>
      <c r="I23" s="96">
        <v>94</v>
      </c>
      <c r="J23" s="96">
        <v>85</v>
      </c>
      <c r="K23" s="97">
        <v>66.1</v>
      </c>
      <c r="L23" s="98">
        <f>K23*1.5</f>
        <v>99.14999999999999</v>
      </c>
      <c r="M23" s="123">
        <f>I23+J23+L23</f>
        <v>278.15</v>
      </c>
      <c r="N23" s="100">
        <f>SUM(F23:J23)+L23</f>
        <v>471.15999999999997</v>
      </c>
      <c r="O23" s="150" t="str">
        <f>A23</f>
        <v>von Kittlitz</v>
      </c>
      <c r="P23" s="85" t="str">
        <f>B23</f>
        <v>Carsten</v>
      </c>
      <c r="Q23" s="160" t="str">
        <f>C23</f>
        <v>Berlin-Brandenburg</v>
      </c>
      <c r="R23" s="157">
        <v>70.57</v>
      </c>
      <c r="S23" s="97">
        <v>64.62</v>
      </c>
      <c r="T23" s="97">
        <v>91.36</v>
      </c>
      <c r="U23" s="124">
        <f>T23*1.5</f>
        <v>137.04</v>
      </c>
      <c r="V23" s="125">
        <f>IF(R23="","",N23+R23+S23+U23)</f>
        <v>743.39</v>
      </c>
      <c r="W23" s="126">
        <v>75</v>
      </c>
      <c r="X23" s="97">
        <v>84.77</v>
      </c>
      <c r="Y23" s="103">
        <f>X23*1.5</f>
        <v>127.155</v>
      </c>
      <c r="Z23" s="104">
        <f>IF(W23="","",W23+Y23)</f>
        <v>202.155</v>
      </c>
      <c r="AA23" s="127">
        <f>IF(W23="","",V23+W23+Y23)</f>
        <v>945.545</v>
      </c>
    </row>
    <row r="24" spans="1:27" s="62" customFormat="1" ht="15">
      <c r="A24" s="94" t="s">
        <v>82</v>
      </c>
      <c r="B24" s="95" t="s">
        <v>83</v>
      </c>
      <c r="C24" s="95" t="s">
        <v>1</v>
      </c>
      <c r="D24" s="95" t="s">
        <v>3</v>
      </c>
      <c r="E24" s="96">
        <v>1962</v>
      </c>
      <c r="F24" s="96">
        <v>85</v>
      </c>
      <c r="G24" s="97">
        <v>55.93</v>
      </c>
      <c r="H24" s="97">
        <v>55.77</v>
      </c>
      <c r="I24" s="96">
        <v>98</v>
      </c>
      <c r="J24" s="96">
        <v>95</v>
      </c>
      <c r="K24" s="97">
        <v>66.47</v>
      </c>
      <c r="L24" s="98">
        <f>K24*1.5</f>
        <v>99.705</v>
      </c>
      <c r="M24" s="123">
        <f>I24+J24+L24</f>
        <v>292.705</v>
      </c>
      <c r="N24" s="129">
        <f>SUM(F24:J24)+L24</f>
        <v>489.40500000000003</v>
      </c>
      <c r="O24" s="150" t="str">
        <f>A24</f>
        <v>Bruder</v>
      </c>
      <c r="P24" s="85" t="str">
        <f>B24</f>
        <v>Klaus-Jürgen</v>
      </c>
      <c r="Q24" s="160" t="str">
        <f>C24</f>
        <v>SFC Luckenau</v>
      </c>
      <c r="R24" s="157">
        <v>69.12</v>
      </c>
      <c r="S24" s="97">
        <v>67.95</v>
      </c>
      <c r="T24" s="97">
        <v>99.83</v>
      </c>
      <c r="U24" s="130">
        <f>T24*1.5</f>
        <v>149.745</v>
      </c>
      <c r="V24" s="131">
        <f>IF(R24="","",N24+R24+S24+U24)</f>
        <v>776.2200000000001</v>
      </c>
      <c r="W24" s="126">
        <v>85</v>
      </c>
      <c r="X24" s="97">
        <v>49.89</v>
      </c>
      <c r="Y24" s="103">
        <f>X24*1.5</f>
        <v>74.83500000000001</v>
      </c>
      <c r="Z24" s="132">
        <f>IF(W24="","",W24+Y24)</f>
        <v>159.835</v>
      </c>
      <c r="AA24" s="133">
        <f>IF(W24="","",V24+W24+Y24)</f>
        <v>936.0550000000002</v>
      </c>
    </row>
    <row r="25" spans="1:27" ht="15">
      <c r="A25" s="94" t="s">
        <v>28</v>
      </c>
      <c r="B25" s="95" t="s">
        <v>95</v>
      </c>
      <c r="C25" s="95" t="s">
        <v>9</v>
      </c>
      <c r="D25" s="95" t="s">
        <v>3</v>
      </c>
      <c r="E25" s="96">
        <v>1947</v>
      </c>
      <c r="F25" s="96">
        <v>80</v>
      </c>
      <c r="G25" s="97">
        <v>52.26</v>
      </c>
      <c r="H25" s="97">
        <v>51.12</v>
      </c>
      <c r="I25" s="96">
        <v>92</v>
      </c>
      <c r="J25" s="96">
        <v>45</v>
      </c>
      <c r="K25" s="97">
        <v>64.95</v>
      </c>
      <c r="L25" s="98">
        <f>K25*1.5</f>
        <v>97.42500000000001</v>
      </c>
      <c r="M25" s="123">
        <f>I25+J25+L25</f>
        <v>234.425</v>
      </c>
      <c r="N25" s="100">
        <f>SUM(F25:J25)+L25</f>
        <v>417.805</v>
      </c>
      <c r="O25" s="150" t="str">
        <f>A25</f>
        <v>Schäfer</v>
      </c>
      <c r="P25" s="85" t="str">
        <f>B25</f>
        <v>Horst</v>
      </c>
      <c r="Q25" s="160" t="str">
        <f>C25</f>
        <v>Idar-Oberstein</v>
      </c>
      <c r="R25" s="157">
        <v>67.12</v>
      </c>
      <c r="S25" s="97">
        <v>66.74</v>
      </c>
      <c r="T25" s="97">
        <v>96.22</v>
      </c>
      <c r="U25" s="124">
        <f>T25*1.5</f>
        <v>144.32999999999998</v>
      </c>
      <c r="V25" s="125">
        <f>IF(R25="","",N25+R25+S25+U25)</f>
        <v>695.9949999999999</v>
      </c>
      <c r="W25" s="126">
        <v>65</v>
      </c>
      <c r="X25" s="97">
        <v>78.41</v>
      </c>
      <c r="Y25" s="103">
        <f>X25*1.5</f>
        <v>117.615</v>
      </c>
      <c r="Z25" s="104">
        <f>IF(W25="","",W25+Y25)</f>
        <v>182.615</v>
      </c>
      <c r="AA25" s="127">
        <f>IF(W25="","",V25+W25+Y25)</f>
        <v>878.6099999999999</v>
      </c>
    </row>
    <row r="26" spans="1:27" ht="15">
      <c r="A26" s="94" t="s">
        <v>61</v>
      </c>
      <c r="B26" s="95" t="s">
        <v>97</v>
      </c>
      <c r="C26" s="95" t="s">
        <v>9</v>
      </c>
      <c r="D26" s="95" t="s">
        <v>3</v>
      </c>
      <c r="E26" s="96">
        <v>1959</v>
      </c>
      <c r="F26" s="96">
        <v>80</v>
      </c>
      <c r="G26" s="97">
        <v>49.68</v>
      </c>
      <c r="H26" s="97">
        <v>49.2</v>
      </c>
      <c r="I26" s="96">
        <v>90</v>
      </c>
      <c r="J26" s="96">
        <v>50</v>
      </c>
      <c r="K26" s="97">
        <v>66.38</v>
      </c>
      <c r="L26" s="98">
        <f>K26*1.5</f>
        <v>99.57</v>
      </c>
      <c r="M26" s="123">
        <f>I26+J26+L26</f>
        <v>239.57</v>
      </c>
      <c r="N26" s="100">
        <f>SUM(F26:J26)+L26</f>
        <v>418.45</v>
      </c>
      <c r="O26" s="150" t="str">
        <f>A26</f>
        <v>Hunsinger</v>
      </c>
      <c r="P26" s="85" t="str">
        <f>B26</f>
        <v>Josef</v>
      </c>
      <c r="Q26" s="160" t="str">
        <f>C26</f>
        <v>Idar-Oberstein</v>
      </c>
      <c r="R26" s="157">
        <v>69.24</v>
      </c>
      <c r="S26" s="97">
        <v>64.7</v>
      </c>
      <c r="T26" s="97">
        <v>94.96</v>
      </c>
      <c r="U26" s="124">
        <f>T26*1.5</f>
        <v>142.44</v>
      </c>
      <c r="V26" s="125">
        <f>IF(R26="","",N26+R26+S26+U26)</f>
        <v>694.8299999999999</v>
      </c>
      <c r="W26" s="128">
        <v>35</v>
      </c>
      <c r="X26" s="86">
        <v>98.65</v>
      </c>
      <c r="Y26" s="103">
        <f>X26*1.5</f>
        <v>147.97500000000002</v>
      </c>
      <c r="Z26" s="104">
        <f>IF(W26="","",W26+Y26)</f>
        <v>182.97500000000002</v>
      </c>
      <c r="AA26" s="127">
        <f>IF(W26="","",V26+W26+Y26)</f>
        <v>877.805</v>
      </c>
    </row>
    <row r="27" spans="1:27" ht="15">
      <c r="A27" s="94" t="s">
        <v>23</v>
      </c>
      <c r="B27" s="95" t="s">
        <v>70</v>
      </c>
      <c r="C27" s="95" t="s">
        <v>58</v>
      </c>
      <c r="D27" s="95" t="s">
        <v>3</v>
      </c>
      <c r="E27" s="96">
        <v>1973</v>
      </c>
      <c r="F27" s="96">
        <v>75</v>
      </c>
      <c r="G27" s="97">
        <v>57.85</v>
      </c>
      <c r="H27" s="97">
        <v>56.05</v>
      </c>
      <c r="I27" s="96">
        <v>90</v>
      </c>
      <c r="J27" s="96">
        <v>80</v>
      </c>
      <c r="K27" s="97">
        <v>74.75</v>
      </c>
      <c r="L27" s="98">
        <f>K27*1.5</f>
        <v>112.125</v>
      </c>
      <c r="M27" s="123">
        <f>I27+J27+L27</f>
        <v>282.125</v>
      </c>
      <c r="N27" s="100">
        <f>SUM(F27:J27)+L27</f>
        <v>471.025</v>
      </c>
      <c r="O27" s="150" t="str">
        <f>A27</f>
        <v>Wagner</v>
      </c>
      <c r="P27" s="85" t="str">
        <f>B27</f>
        <v>Frank</v>
      </c>
      <c r="Q27" s="160" t="str">
        <f>C27</f>
        <v>SC Bor. Friedrichsfelde</v>
      </c>
      <c r="R27" s="157">
        <v>66.09</v>
      </c>
      <c r="S27" s="97">
        <v>63.74</v>
      </c>
      <c r="T27" s="97">
        <v>105.31</v>
      </c>
      <c r="U27" s="124">
        <f>T27*1.5</f>
        <v>157.965</v>
      </c>
      <c r="V27" s="125">
        <f>IF(R27="","",N27+R27+S27+U27)</f>
        <v>758.82</v>
      </c>
      <c r="W27" s="128">
        <v>95</v>
      </c>
      <c r="X27" s="86">
        <v>0</v>
      </c>
      <c r="Y27" s="103">
        <f>X27*1.5</f>
        <v>0</v>
      </c>
      <c r="Z27" s="104">
        <f>IF(W27="","",W27+Y27)</f>
        <v>95</v>
      </c>
      <c r="AA27" s="127">
        <f>IF(W27="","",V27+W27+Y27)</f>
        <v>853.82</v>
      </c>
    </row>
    <row r="28" spans="1:27" ht="15">
      <c r="A28" s="94" t="s">
        <v>25</v>
      </c>
      <c r="B28" s="95" t="s">
        <v>94</v>
      </c>
      <c r="C28" s="95" t="s">
        <v>10</v>
      </c>
      <c r="D28" s="95" t="s">
        <v>3</v>
      </c>
      <c r="E28" s="96">
        <v>1959</v>
      </c>
      <c r="F28" s="96">
        <v>100</v>
      </c>
      <c r="G28" s="97">
        <v>51.05</v>
      </c>
      <c r="H28" s="97">
        <v>49.89</v>
      </c>
      <c r="I28" s="96">
        <v>90</v>
      </c>
      <c r="J28" s="96">
        <v>75</v>
      </c>
      <c r="K28" s="97">
        <v>73.9</v>
      </c>
      <c r="L28" s="98">
        <f>K28*1.5</f>
        <v>110.85000000000001</v>
      </c>
      <c r="M28" s="123">
        <f>I28+J28+L28</f>
        <v>275.85</v>
      </c>
      <c r="N28" s="100">
        <f>SUM(F28:J28)+L28</f>
        <v>476.79</v>
      </c>
      <c r="O28" s="150" t="str">
        <f>A28</f>
        <v>Dimmerling</v>
      </c>
      <c r="P28" s="85" t="str">
        <f>B28</f>
        <v>Gerhard</v>
      </c>
      <c r="Q28" s="160" t="str">
        <f>C28</f>
        <v>ASV Bingen</v>
      </c>
      <c r="R28" s="157">
        <v>76.58</v>
      </c>
      <c r="S28" s="97">
        <v>71.65</v>
      </c>
      <c r="T28" s="97">
        <v>105.44</v>
      </c>
      <c r="U28" s="124">
        <f>T28*1.5</f>
        <v>158.16</v>
      </c>
      <c r="V28" s="125">
        <f>IF(R28="","",N28+R28+S28+U28)</f>
        <v>783.18</v>
      </c>
      <c r="W28" s="126">
        <v>60</v>
      </c>
      <c r="X28" s="97">
        <v>0</v>
      </c>
      <c r="Y28" s="103">
        <f>X28*1.5</f>
        <v>0</v>
      </c>
      <c r="Z28" s="104">
        <f>IF(W28="","",W28+Y28)</f>
        <v>60</v>
      </c>
      <c r="AA28" s="127">
        <f>IF(W28="","",V28+W28+Y28)</f>
        <v>843.18</v>
      </c>
    </row>
    <row r="29" spans="1:27" ht="15">
      <c r="A29" s="94" t="s">
        <v>74</v>
      </c>
      <c r="B29" s="95" t="s">
        <v>75</v>
      </c>
      <c r="C29" s="95" t="s">
        <v>76</v>
      </c>
      <c r="D29" s="95" t="s">
        <v>3</v>
      </c>
      <c r="E29" s="96"/>
      <c r="F29" s="96">
        <v>60</v>
      </c>
      <c r="G29" s="97">
        <v>52.15</v>
      </c>
      <c r="H29" s="97">
        <v>48.83</v>
      </c>
      <c r="I29" s="96">
        <v>64</v>
      </c>
      <c r="J29" s="96">
        <v>75</v>
      </c>
      <c r="K29" s="97">
        <v>66.56</v>
      </c>
      <c r="L29" s="98">
        <f>K29*1.5</f>
        <v>99.84</v>
      </c>
      <c r="M29" s="123">
        <f>I29+J29+L29</f>
        <v>238.84</v>
      </c>
      <c r="N29" s="100">
        <f>SUM(F29:J29)+L29</f>
        <v>399.82000000000005</v>
      </c>
      <c r="O29" s="150" t="str">
        <f>A29</f>
        <v>Mohr</v>
      </c>
      <c r="P29" s="85" t="str">
        <f>B29</f>
        <v>Manfred</v>
      </c>
      <c r="Q29" s="160" t="str">
        <f>C29</f>
        <v>Koblenz</v>
      </c>
      <c r="R29" s="157">
        <v>58.25</v>
      </c>
      <c r="S29" s="97">
        <v>54.41</v>
      </c>
      <c r="T29" s="97">
        <v>0</v>
      </c>
      <c r="U29" s="124">
        <f>T29*1.5</f>
        <v>0</v>
      </c>
      <c r="V29" s="125">
        <f>IF(R29="","",N29+R29+S29+U29)</f>
        <v>512.48</v>
      </c>
      <c r="W29" s="128">
        <v>70</v>
      </c>
      <c r="X29" s="86">
        <v>97.8</v>
      </c>
      <c r="Y29" s="103">
        <f>X29*1.5</f>
        <v>146.7</v>
      </c>
      <c r="Z29" s="104">
        <f>IF(W29="","",W29+Y29)</f>
        <v>216.7</v>
      </c>
      <c r="AA29" s="127">
        <f>IF(W29="","",V29+W29+Y29)</f>
        <v>729.1800000000001</v>
      </c>
    </row>
    <row r="30" spans="1:27" ht="15">
      <c r="A30" s="94" t="s">
        <v>21</v>
      </c>
      <c r="B30" s="95" t="s">
        <v>73</v>
      </c>
      <c r="C30" s="95" t="s">
        <v>8</v>
      </c>
      <c r="D30" s="95" t="s">
        <v>3</v>
      </c>
      <c r="E30" s="96">
        <v>1959</v>
      </c>
      <c r="F30" s="96">
        <v>100</v>
      </c>
      <c r="G30" s="97">
        <v>60.55</v>
      </c>
      <c r="H30" s="97">
        <v>55.65</v>
      </c>
      <c r="I30" s="96">
        <v>98</v>
      </c>
      <c r="J30" s="96">
        <v>90</v>
      </c>
      <c r="K30" s="97">
        <v>72.64</v>
      </c>
      <c r="L30" s="98">
        <f>K30*1.5</f>
        <v>108.96000000000001</v>
      </c>
      <c r="M30" s="123">
        <f>I30+J30+L30</f>
        <v>296.96000000000004</v>
      </c>
      <c r="N30" s="100">
        <f>SUM(F30:J30)+L30</f>
        <v>513.1600000000001</v>
      </c>
      <c r="O30" s="150" t="str">
        <f>A30</f>
        <v>Visser</v>
      </c>
      <c r="P30" s="85" t="str">
        <f>B30</f>
        <v>Wiebold</v>
      </c>
      <c r="Q30" s="160" t="str">
        <f>C30</f>
        <v>BVO Emden</v>
      </c>
      <c r="R30" s="157">
        <v>72.28</v>
      </c>
      <c r="S30" s="97">
        <v>71.06</v>
      </c>
      <c r="T30" s="97">
        <v>101.2</v>
      </c>
      <c r="U30" s="124">
        <f>T30*1.5</f>
        <v>151.8</v>
      </c>
      <c r="V30" s="125">
        <f>IF(R30="","",N30+R30+S30+U30)</f>
        <v>808.3</v>
      </c>
      <c r="W30" s="126"/>
      <c r="X30" s="97"/>
      <c r="Y30" s="103"/>
      <c r="Z30" s="104"/>
      <c r="AA30" s="127"/>
    </row>
    <row r="31" spans="1:27" ht="15">
      <c r="A31" s="94" t="s">
        <v>77</v>
      </c>
      <c r="B31" s="95" t="s">
        <v>78</v>
      </c>
      <c r="C31" s="95" t="s">
        <v>1</v>
      </c>
      <c r="D31" s="95" t="s">
        <v>3</v>
      </c>
      <c r="E31" s="96"/>
      <c r="F31" s="96">
        <v>100</v>
      </c>
      <c r="G31" s="97">
        <v>54.7</v>
      </c>
      <c r="H31" s="97">
        <v>52.76</v>
      </c>
      <c r="I31" s="96">
        <v>96</v>
      </c>
      <c r="J31" s="96">
        <v>95</v>
      </c>
      <c r="K31" s="97">
        <v>71</v>
      </c>
      <c r="L31" s="98">
        <f>K31*1.5</f>
        <v>106.5</v>
      </c>
      <c r="M31" s="123">
        <f>I31+J31+L31</f>
        <v>297.5</v>
      </c>
      <c r="N31" s="100">
        <f>SUM(F31:J31)+L31</f>
        <v>504.96</v>
      </c>
      <c r="O31" s="150" t="str">
        <f>A31</f>
        <v>Hildebrandt</v>
      </c>
      <c r="P31" s="85" t="str">
        <f>B31</f>
        <v>Christian</v>
      </c>
      <c r="Q31" s="160" t="str">
        <f>C31</f>
        <v>SFC Luckenau</v>
      </c>
      <c r="R31" s="157">
        <v>67.17</v>
      </c>
      <c r="S31" s="97">
        <v>67.07</v>
      </c>
      <c r="T31" s="97">
        <v>97.57</v>
      </c>
      <c r="U31" s="124">
        <f>T31*1.5</f>
        <v>146.355</v>
      </c>
      <c r="V31" s="125">
        <f>IF(R31="","",N31+R31+S31+U31)</f>
        <v>785.5550000000001</v>
      </c>
      <c r="W31" s="128"/>
      <c r="X31" s="86"/>
      <c r="Y31" s="103"/>
      <c r="Z31" s="104"/>
      <c r="AA31" s="127"/>
    </row>
    <row r="32" spans="1:27" ht="15">
      <c r="A32" s="94" t="s">
        <v>66</v>
      </c>
      <c r="B32" s="95" t="s">
        <v>65</v>
      </c>
      <c r="C32" s="95" t="s">
        <v>64</v>
      </c>
      <c r="D32" s="95" t="s">
        <v>3</v>
      </c>
      <c r="E32" s="96">
        <v>1973</v>
      </c>
      <c r="F32" s="96">
        <v>90</v>
      </c>
      <c r="G32" s="97">
        <v>52.61</v>
      </c>
      <c r="H32" s="97">
        <v>49.22</v>
      </c>
      <c r="I32" s="96">
        <v>96</v>
      </c>
      <c r="J32" s="96">
        <v>90</v>
      </c>
      <c r="K32" s="97">
        <v>70.52</v>
      </c>
      <c r="L32" s="98">
        <f>K32*1.5</f>
        <v>105.78</v>
      </c>
      <c r="M32" s="123">
        <f>I32+J32+L32</f>
        <v>291.78</v>
      </c>
      <c r="N32" s="100">
        <f>SUM(F32:J32)+L32</f>
        <v>483.61</v>
      </c>
      <c r="O32" s="150" t="str">
        <f>A32</f>
        <v>Hasenhütl</v>
      </c>
      <c r="P32" s="85" t="str">
        <f>B32</f>
        <v>Michael</v>
      </c>
      <c r="Q32" s="160" t="str">
        <f>C32</f>
        <v>ASG Ford Köln</v>
      </c>
      <c r="R32" s="157">
        <v>68.67</v>
      </c>
      <c r="S32" s="97">
        <v>68.26</v>
      </c>
      <c r="T32" s="97">
        <v>103.8</v>
      </c>
      <c r="U32" s="124">
        <f>T32*1.5</f>
        <v>155.7</v>
      </c>
      <c r="V32" s="125">
        <f>IF(R32="","",N32+R32+S32+U32)</f>
        <v>776.24</v>
      </c>
      <c r="W32" s="128"/>
      <c r="X32" s="86"/>
      <c r="Y32" s="103"/>
      <c r="Z32" s="104"/>
      <c r="AA32" s="127"/>
    </row>
    <row r="33" spans="1:27" ht="15">
      <c r="A33" s="94" t="s">
        <v>98</v>
      </c>
      <c r="B33" s="95" t="s">
        <v>99</v>
      </c>
      <c r="C33" s="95" t="s">
        <v>60</v>
      </c>
      <c r="D33" s="95" t="s">
        <v>3</v>
      </c>
      <c r="E33" s="96"/>
      <c r="F33" s="96">
        <v>85</v>
      </c>
      <c r="G33" s="97">
        <v>58.84</v>
      </c>
      <c r="H33" s="97">
        <v>54.22</v>
      </c>
      <c r="I33" s="96">
        <v>86</v>
      </c>
      <c r="J33" s="96">
        <v>80</v>
      </c>
      <c r="K33" s="97">
        <v>73.49</v>
      </c>
      <c r="L33" s="98">
        <f>K33*1.5</f>
        <v>110.23499999999999</v>
      </c>
      <c r="M33" s="123">
        <f>I33+J33+L33</f>
        <v>276.235</v>
      </c>
      <c r="N33" s="100">
        <f>SUM(F33:J33)+L33</f>
        <v>474.29499999999996</v>
      </c>
      <c r="O33" s="150" t="str">
        <f>A33</f>
        <v>Anthöfer</v>
      </c>
      <c r="P33" s="85" t="str">
        <f>B33</f>
        <v>Markus</v>
      </c>
      <c r="Q33" s="160" t="str">
        <f>C33</f>
        <v>KSFV Biberach</v>
      </c>
      <c r="R33" s="157">
        <v>68</v>
      </c>
      <c r="S33" s="97">
        <v>58.02</v>
      </c>
      <c r="T33" s="97">
        <v>98.97</v>
      </c>
      <c r="U33" s="124">
        <f>T33*1.5</f>
        <v>148.45499999999998</v>
      </c>
      <c r="V33" s="125">
        <f>IF(R33="","",N33+R33+S33+U33)</f>
        <v>748.77</v>
      </c>
      <c r="W33" s="128"/>
      <c r="X33" s="86"/>
      <c r="Y33" s="103"/>
      <c r="Z33" s="104"/>
      <c r="AA33" s="127"/>
    </row>
    <row r="34" spans="1:27" ht="15">
      <c r="A34" s="94" t="s">
        <v>59</v>
      </c>
      <c r="B34" s="95" t="s">
        <v>96</v>
      </c>
      <c r="C34" s="95" t="s">
        <v>60</v>
      </c>
      <c r="D34" s="95" t="s">
        <v>3</v>
      </c>
      <c r="E34" s="96">
        <v>1982</v>
      </c>
      <c r="F34" s="96">
        <v>85</v>
      </c>
      <c r="G34" s="97">
        <v>57.04</v>
      </c>
      <c r="H34" s="97">
        <v>55.36</v>
      </c>
      <c r="I34" s="96">
        <v>80</v>
      </c>
      <c r="J34" s="96">
        <v>75</v>
      </c>
      <c r="K34" s="97">
        <v>80.84</v>
      </c>
      <c r="L34" s="98">
        <f>K34*1.5</f>
        <v>121.26</v>
      </c>
      <c r="M34" s="123">
        <f>I34+J34+L34</f>
        <v>276.26</v>
      </c>
      <c r="N34" s="100">
        <f>SUM(F34:J34)+L34</f>
        <v>473.65999999999997</v>
      </c>
      <c r="O34" s="150" t="str">
        <f>A34</f>
        <v>Gleinser</v>
      </c>
      <c r="P34" s="85" t="str">
        <f>B34</f>
        <v>Leander</v>
      </c>
      <c r="Q34" s="160" t="str">
        <f>C34</f>
        <v>KSFV Biberach</v>
      </c>
      <c r="R34" s="157">
        <v>75.45</v>
      </c>
      <c r="S34" s="97">
        <v>69.87</v>
      </c>
      <c r="T34" s="97">
        <v>0</v>
      </c>
      <c r="U34" s="124">
        <f>T34*1.5</f>
        <v>0</v>
      </c>
      <c r="V34" s="125">
        <f>IF(R34="","",N34+R34+S34+U34)</f>
        <v>618.98</v>
      </c>
      <c r="W34" s="126"/>
      <c r="X34" s="97"/>
      <c r="Y34" s="103"/>
      <c r="Z34" s="104"/>
      <c r="AA34" s="127"/>
    </row>
    <row r="35" spans="1:27" ht="15">
      <c r="A35" s="94" t="s">
        <v>68</v>
      </c>
      <c r="B35" s="95" t="s">
        <v>69</v>
      </c>
      <c r="C35" s="95" t="s">
        <v>4</v>
      </c>
      <c r="D35" s="95" t="s">
        <v>3</v>
      </c>
      <c r="E35" s="96"/>
      <c r="F35" s="96">
        <v>75</v>
      </c>
      <c r="G35" s="97">
        <v>51.51</v>
      </c>
      <c r="H35" s="97">
        <v>50.47</v>
      </c>
      <c r="I35" s="96">
        <v>92</v>
      </c>
      <c r="J35" s="96">
        <v>60</v>
      </c>
      <c r="K35" s="97">
        <v>73.34</v>
      </c>
      <c r="L35" s="98">
        <f>K35*1.5</f>
        <v>110.01</v>
      </c>
      <c r="M35" s="123">
        <f>I35+J35+L35</f>
        <v>262.01</v>
      </c>
      <c r="N35" s="100">
        <f>SUM(F35:J35)+L35</f>
        <v>438.99</v>
      </c>
      <c r="O35" s="150" t="str">
        <f>A35</f>
        <v>Töllner</v>
      </c>
      <c r="P35" s="85" t="str">
        <f>B35</f>
        <v>Jürgen</v>
      </c>
      <c r="Q35" s="160" t="str">
        <f>C35</f>
        <v>SFV Ratzeburg</v>
      </c>
      <c r="R35" s="157">
        <v>64.13</v>
      </c>
      <c r="S35" s="97">
        <v>63.21</v>
      </c>
      <c r="T35" s="97">
        <v>101.64</v>
      </c>
      <c r="U35" s="124">
        <f>T35*1.5</f>
        <v>152.46</v>
      </c>
      <c r="V35" s="125">
        <f>IF(R35="","",N35+R35+S35+U35)</f>
        <v>718.7900000000001</v>
      </c>
      <c r="W35" s="126"/>
      <c r="X35" s="97"/>
      <c r="Y35" s="103"/>
      <c r="Z35" s="104"/>
      <c r="AA35" s="127"/>
    </row>
    <row r="36" spans="1:27" ht="15">
      <c r="A36" s="94" t="s">
        <v>62</v>
      </c>
      <c r="B36" s="95" t="s">
        <v>67</v>
      </c>
      <c r="C36" s="95" t="s">
        <v>58</v>
      </c>
      <c r="D36" s="95" t="s">
        <v>3</v>
      </c>
      <c r="E36" s="96"/>
      <c r="F36" s="96">
        <v>70</v>
      </c>
      <c r="G36" s="97">
        <v>45.82</v>
      </c>
      <c r="H36" s="97">
        <v>45.02</v>
      </c>
      <c r="I36" s="96">
        <v>96</v>
      </c>
      <c r="J36" s="96">
        <v>70</v>
      </c>
      <c r="K36" s="97">
        <v>67.26</v>
      </c>
      <c r="L36" s="98">
        <f>K36*1.5</f>
        <v>100.89000000000001</v>
      </c>
      <c r="M36" s="123">
        <f>I36+J36+L36</f>
        <v>266.89</v>
      </c>
      <c r="N36" s="100">
        <f>SUM(F36:J36)+L36</f>
        <v>427.73</v>
      </c>
      <c r="O36" s="150" t="str">
        <f>A36</f>
        <v>Schmitt</v>
      </c>
      <c r="P36" s="85" t="str">
        <f>B36</f>
        <v>Peter</v>
      </c>
      <c r="Q36" s="160" t="str">
        <f>C36</f>
        <v>SC Bor. Friedrichsfelde</v>
      </c>
      <c r="R36" s="157">
        <v>68.51</v>
      </c>
      <c r="S36" s="97">
        <v>62.51</v>
      </c>
      <c r="T36" s="97">
        <v>106.11</v>
      </c>
      <c r="U36" s="124">
        <f>T36*1.5</f>
        <v>159.165</v>
      </c>
      <c r="V36" s="125">
        <f>IF(R36="","",N36+R36+S36+U36)</f>
        <v>717.915</v>
      </c>
      <c r="W36" s="128"/>
      <c r="X36" s="86"/>
      <c r="Y36" s="103"/>
      <c r="Z36" s="104"/>
      <c r="AA36" s="127"/>
    </row>
    <row r="37" spans="1:27" ht="15.75" thickBot="1">
      <c r="A37" s="134" t="s">
        <v>24</v>
      </c>
      <c r="B37" s="135" t="s">
        <v>65</v>
      </c>
      <c r="C37" s="135" t="s">
        <v>9</v>
      </c>
      <c r="D37" s="135" t="s">
        <v>3</v>
      </c>
      <c r="E37" s="136">
        <v>1993</v>
      </c>
      <c r="F37" s="136">
        <v>80</v>
      </c>
      <c r="G37" s="137">
        <v>46.81</v>
      </c>
      <c r="H37" s="137">
        <v>45.49</v>
      </c>
      <c r="I37" s="136">
        <v>92</v>
      </c>
      <c r="J37" s="136">
        <v>80</v>
      </c>
      <c r="K37" s="137">
        <v>0</v>
      </c>
      <c r="L37" s="138">
        <f>K37*1.5</f>
        <v>0</v>
      </c>
      <c r="M37" s="139">
        <f>I37+J37+L37</f>
        <v>172</v>
      </c>
      <c r="N37" s="106">
        <f>SUM(F37:J37)+L37</f>
        <v>344.3</v>
      </c>
      <c r="O37" s="151" t="str">
        <f>A37</f>
        <v>Sexton</v>
      </c>
      <c r="P37" s="140" t="str">
        <f>B37</f>
        <v>Michael</v>
      </c>
      <c r="Q37" s="161" t="str">
        <f>C37</f>
        <v>Idar-Oberstein</v>
      </c>
      <c r="R37" s="158">
        <v>55.6</v>
      </c>
      <c r="S37" s="137">
        <v>55.56</v>
      </c>
      <c r="T37" s="137">
        <v>89.93</v>
      </c>
      <c r="U37" s="141">
        <f>T37*1.5</f>
        <v>134.895</v>
      </c>
      <c r="V37" s="142">
        <f>IF(R37="","",N37+R37+S37+U37)</f>
        <v>590.355</v>
      </c>
      <c r="W37" s="162"/>
      <c r="X37" s="137"/>
      <c r="Y37" s="109"/>
      <c r="Z37" s="110"/>
      <c r="AA37" s="144"/>
    </row>
  </sheetData>
  <sheetProtection/>
  <mergeCells count="25">
    <mergeCell ref="A3:A4"/>
    <mergeCell ref="B3:B4"/>
    <mergeCell ref="C3:C4"/>
    <mergeCell ref="D3:D4"/>
    <mergeCell ref="F3:F4"/>
    <mergeCell ref="G3:H3"/>
    <mergeCell ref="A5:AA5"/>
    <mergeCell ref="A11:AA11"/>
    <mergeCell ref="K3:L3"/>
    <mergeCell ref="M3:M4"/>
    <mergeCell ref="N3:N4"/>
    <mergeCell ref="R3:S3"/>
    <mergeCell ref="T3:U3"/>
    <mergeCell ref="V3:V4"/>
    <mergeCell ref="W3:W4"/>
    <mergeCell ref="X3:Y3"/>
    <mergeCell ref="R1:S1"/>
    <mergeCell ref="T1:U1"/>
    <mergeCell ref="I3:I4"/>
    <mergeCell ref="J3:J4"/>
    <mergeCell ref="Z3:Z4"/>
    <mergeCell ref="AA3:AA4"/>
    <mergeCell ref="O3:O4"/>
    <mergeCell ref="P3:P4"/>
    <mergeCell ref="Q3:Q4"/>
  </mergeCells>
  <printOptions/>
  <pageMargins left="0.9055118110236221" right="0.9055118110236221" top="0.3937007874015748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mutti</dc:creator>
  <cp:keywords/>
  <dc:description/>
  <cp:lastModifiedBy>Merlin</cp:lastModifiedBy>
  <cp:lastPrinted>2012-07-01T13:07:09Z</cp:lastPrinted>
  <dcterms:created xsi:type="dcterms:W3CDTF">2012-04-29T09:56:01Z</dcterms:created>
  <dcterms:modified xsi:type="dcterms:W3CDTF">2012-07-01T13:08:15Z</dcterms:modified>
  <cp:category/>
  <cp:version/>
  <cp:contentType/>
  <cp:contentStatus/>
</cp:coreProperties>
</file>