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LM S LD" sheetId="1" r:id="rId1"/>
    <sheet name="FK, C-DJM" sheetId="2" r:id="rId2"/>
    <sheet name="Tabelle1" sheetId="3" r:id="rId3"/>
    <sheet name="Tabelle2" sheetId="4" r:id="rId4"/>
  </sheets>
  <definedNames/>
  <calcPr fullCalcOnLoad="1"/>
</workbook>
</file>

<file path=xl/sharedStrings.xml><?xml version="1.0" encoding="utf-8"?>
<sst xmlns="http://schemas.openxmlformats.org/spreadsheetml/2006/main" count="229" uniqueCount="100">
  <si>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</si>
  <si>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</si>
  <si>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</si>
  <si>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</si>
  <si>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</si>
  <si>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</si>
  <si>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</si>
  <si>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</si>
  <si>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Gewicht Weit 18g</t>
  </si>
  <si>
    <t>Siebenkampf</t>
  </si>
  <si>
    <t>Multi Weit</t>
  </si>
  <si>
    <t>Multi</t>
  </si>
  <si>
    <t>1. Wurf</t>
  </si>
  <si>
    <t>2. Wurf</t>
  </si>
  <si>
    <t>gesamt</t>
  </si>
  <si>
    <t>Präzision</t>
  </si>
  <si>
    <t>Ziel</t>
  </si>
  <si>
    <t>m</t>
  </si>
  <si>
    <t>Punkte</t>
  </si>
  <si>
    <t>Zweikampf</t>
  </si>
  <si>
    <t xml:space="preserve"> </t>
  </si>
  <si>
    <t>Allround</t>
  </si>
  <si>
    <t xml:space="preserve">Multi </t>
  </si>
  <si>
    <t>Pl.</t>
  </si>
  <si>
    <t xml:space="preserve"> Gewicht Weit 7,5 g</t>
  </si>
  <si>
    <t>Gewicht Ziel</t>
  </si>
  <si>
    <t>Fliege Weit Zweihand</t>
  </si>
  <si>
    <t>SC Borussia 1920 Friedr.</t>
  </si>
  <si>
    <t>LM</t>
  </si>
  <si>
    <t>VDSF</t>
  </si>
  <si>
    <t>Gath</t>
  </si>
  <si>
    <t>Benjamin</t>
  </si>
  <si>
    <t>AF Hohenschönhausen</t>
  </si>
  <si>
    <t>DAV</t>
  </si>
  <si>
    <t>Kittlitz</t>
  </si>
  <si>
    <t>Carsten von</t>
  </si>
  <si>
    <t>LV Berlin - Brandenburg</t>
  </si>
  <si>
    <t>Wagner</t>
  </si>
  <si>
    <t>Frank</t>
  </si>
  <si>
    <t>Peter</t>
  </si>
  <si>
    <t>S</t>
  </si>
  <si>
    <t>OG Hessenwinkel</t>
  </si>
  <si>
    <t>SAV Süd Tempelhof</t>
  </si>
  <si>
    <t>Manfred</t>
  </si>
  <si>
    <t>Reiß</t>
  </si>
  <si>
    <t>Patt</t>
  </si>
  <si>
    <t>Friedrich</t>
  </si>
  <si>
    <t>LD</t>
  </si>
  <si>
    <t>Abel</t>
  </si>
  <si>
    <t>Nicole</t>
  </si>
  <si>
    <t>Jonas</t>
  </si>
  <si>
    <t>DJM</t>
  </si>
  <si>
    <t>FK</t>
  </si>
  <si>
    <t>Musial</t>
  </si>
  <si>
    <t>Behlert</t>
  </si>
  <si>
    <t>Detlef</t>
  </si>
  <si>
    <t>Volker</t>
  </si>
  <si>
    <t>Kaersten</t>
  </si>
  <si>
    <t>Petra</t>
  </si>
  <si>
    <t>Joachim</t>
  </si>
  <si>
    <t>Weigel</t>
  </si>
  <si>
    <t>Thomas</t>
  </si>
  <si>
    <t>Sperling</t>
  </si>
  <si>
    <t>Gerade</t>
  </si>
  <si>
    <t>Geisler</t>
  </si>
  <si>
    <t>Jürgen</t>
  </si>
  <si>
    <t>G</t>
  </si>
  <si>
    <t>Ahlgrimm</t>
  </si>
  <si>
    <t>Kevin</t>
  </si>
  <si>
    <t>Lüke</t>
  </si>
  <si>
    <t>Finja</t>
  </si>
  <si>
    <t>DJW</t>
  </si>
  <si>
    <t>Hüter</t>
  </si>
  <si>
    <t>Torsten</t>
  </si>
  <si>
    <t>Heine</t>
  </si>
  <si>
    <t>Jens</t>
  </si>
  <si>
    <t>Schmitt</t>
  </si>
  <si>
    <t>Paege</t>
  </si>
  <si>
    <t>Oliver</t>
  </si>
  <si>
    <t>Laloi</t>
  </si>
  <si>
    <t>ASV Bingen</t>
  </si>
  <si>
    <t>AV Wendenschloss</t>
  </si>
  <si>
    <t>Matthes</t>
  </si>
  <si>
    <t>Katharina</t>
  </si>
  <si>
    <t>Jasmin</t>
  </si>
  <si>
    <t>Zimmermann</t>
  </si>
  <si>
    <t>Britta</t>
  </si>
  <si>
    <t>AJM</t>
  </si>
  <si>
    <t>Julian</t>
  </si>
  <si>
    <t>AV Brüssow</t>
  </si>
  <si>
    <t>Kristin</t>
  </si>
  <si>
    <t>CJW</t>
  </si>
  <si>
    <t>Pilz</t>
  </si>
  <si>
    <t>AV Buchholz</t>
  </si>
  <si>
    <t>LAV</t>
  </si>
  <si>
    <t>Havranek</t>
  </si>
  <si>
    <t>Käthe</t>
  </si>
  <si>
    <t>Andreas</t>
  </si>
  <si>
    <t>Ergebnisliste Berliner Castingsport Meisterschaften vom 03. - 04. August 2013, Sportforum Berlin</t>
  </si>
  <si>
    <t>Bratz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</si>
</sst>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[$€]#,##0.00_);[Red]\([$€]#,##0.00\)"/>
    <numFmt numFmtId="178" formatCode="h:mm"/>
    <numFmt numFmtId="179" formatCode="0.0"/>
    <numFmt numFmtId="180" formatCode="#,##0.00\ [$€-1]"/>
    <numFmt numFmtId="181" formatCode="_-* #,##0.00\ [$€-1]_-;\-* #,##0.00\ [$€-1]_-;_-* &quot;-&quot;??\ [$€-1]_-"/>
    <numFmt numFmtId="182" formatCode="_-* #,##0.00\ [$€-407]_-;\-* #,##0.00\ [$€-407]_-;_-* &quot;-&quot;??\ [$€-407]_-;_-@_-"/>
  </numFmts>
  <fonts count="7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0"/>
      <color indexed="10"/>
      <name val="Arial"/>
      <family val="2"/>
    </font>
    <font>
      <sz val="12"/>
      <name val="Arial Narrow"/>
      <family val="2"/>
    </font>
    <font>
      <sz val="10"/>
      <color indexed="10"/>
      <name val="Arial Narrow"/>
      <family val="2"/>
    </font>
    <font>
      <b/>
      <sz val="11"/>
      <name val="Arial"/>
      <family val="2"/>
    </font>
    <font>
      <sz val="9"/>
      <name val="MS Sans Serif"/>
      <family val="2"/>
    </font>
    <font>
      <sz val="8"/>
      <name val="Arial"/>
      <family val="2"/>
    </font>
    <font>
      <sz val="8"/>
      <name val="MS Sans Serif"/>
      <family val="2"/>
    </font>
    <font>
      <sz val="8"/>
      <name val="Arial Narrow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0"/>
      <color indexed="30"/>
      <name val="Arial"/>
      <family val="2"/>
    </font>
    <font>
      <sz val="9"/>
      <color indexed="30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sz val="10"/>
      <color indexed="30"/>
      <name val="Arial Narrow"/>
      <family val="2"/>
    </font>
    <font>
      <b/>
      <sz val="9"/>
      <color indexed="60"/>
      <name val="Arial"/>
      <family val="2"/>
    </font>
    <font>
      <b/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 Narrow"/>
      <family val="2"/>
    </font>
    <font>
      <b/>
      <sz val="10"/>
      <color rgb="FFFF0000"/>
      <name val="Arial"/>
      <family val="2"/>
    </font>
    <font>
      <b/>
      <sz val="10"/>
      <color rgb="FFFF0000"/>
      <name val="Arial Narrow"/>
      <family val="2"/>
    </font>
    <font>
      <sz val="10"/>
      <color rgb="FF0070C0"/>
      <name val="Arial"/>
      <family val="2"/>
    </font>
    <font>
      <sz val="9"/>
      <color rgb="FF0070C0"/>
      <name val="Arial"/>
      <family val="2"/>
    </font>
    <font>
      <b/>
      <sz val="10"/>
      <color rgb="FF0070C0"/>
      <name val="Arial"/>
      <family val="2"/>
    </font>
    <font>
      <b/>
      <sz val="9"/>
      <color rgb="FF0070C0"/>
      <name val="Arial"/>
      <family val="2"/>
    </font>
    <font>
      <sz val="10"/>
      <color rgb="FF0070C0"/>
      <name val="Arial Narrow"/>
      <family val="2"/>
    </font>
    <font>
      <b/>
      <sz val="9"/>
      <color rgb="FFC00000"/>
      <name val="Arial"/>
      <family val="2"/>
    </font>
    <font>
      <b/>
      <i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52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center"/>
      <protection/>
    </xf>
    <xf numFmtId="4" fontId="5" fillId="0" borderId="10" xfId="0" applyNumberFormat="1" applyFont="1" applyFill="1" applyBorder="1" applyAlignment="1" applyProtection="1">
      <alignment/>
      <protection/>
    </xf>
    <xf numFmtId="2" fontId="5" fillId="0" borderId="10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shrinkToFit="1"/>
      <protection/>
    </xf>
    <xf numFmtId="0" fontId="8" fillId="0" borderId="10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3" fontId="8" fillId="0" borderId="10" xfId="0" applyNumberFormat="1" applyFont="1" applyFill="1" applyBorder="1" applyAlignment="1" applyProtection="1">
      <alignment shrinkToFit="1"/>
      <protection/>
    </xf>
    <xf numFmtId="176" fontId="8" fillId="0" borderId="10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 horizontal="center" shrinkToFit="1"/>
      <protection/>
    </xf>
    <xf numFmtId="3" fontId="8" fillId="0" borderId="10" xfId="0" applyNumberFormat="1" applyFont="1" applyFill="1" applyBorder="1" applyAlignment="1" applyProtection="1">
      <alignment horizontal="center" shrinkToFit="1"/>
      <protection/>
    </xf>
    <xf numFmtId="176" fontId="8" fillId="0" borderId="10" xfId="0" applyNumberFormat="1" applyFont="1" applyFill="1" applyBorder="1" applyAlignment="1" applyProtection="1">
      <alignment horizontal="center" shrinkToFit="1"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4" fontId="8" fillId="0" borderId="10" xfId="0" applyNumberFormat="1" applyFont="1" applyFill="1" applyBorder="1" applyAlignment="1" applyProtection="1">
      <alignment horizontal="center" shrinkToFit="1"/>
      <protection/>
    </xf>
    <xf numFmtId="2" fontId="8" fillId="0" borderId="10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6" fillId="0" borderId="10" xfId="0" applyNumberFormat="1" applyFont="1" applyFill="1" applyBorder="1" applyAlignment="1" applyProtection="1">
      <alignment shrinkToFit="1"/>
      <protection/>
    </xf>
    <xf numFmtId="0" fontId="11" fillId="0" borderId="0" xfId="0" applyNumberFormat="1" applyFont="1" applyFill="1" applyBorder="1" applyAlignment="1" applyProtection="1">
      <alignment shrinkToFit="1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4" fontId="8" fillId="0" borderId="10" xfId="0" applyNumberFormat="1" applyFont="1" applyFill="1" applyBorder="1" applyAlignment="1" applyProtection="1">
      <alignment horizontal="right" shrinkToFit="1"/>
      <protection/>
    </xf>
    <xf numFmtId="4" fontId="5" fillId="0" borderId="10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3" fontId="12" fillId="0" borderId="0" xfId="0" applyNumberFormat="1" applyFont="1" applyFill="1" applyBorder="1" applyAlignment="1" applyProtection="1">
      <alignment horizontal="center"/>
      <protection/>
    </xf>
    <xf numFmtId="0" fontId="8" fillId="0" borderId="10" xfId="0" applyFont="1" applyBorder="1" applyAlignment="1">
      <alignment horizontal="left" shrinkToFit="1"/>
    </xf>
    <xf numFmtId="0" fontId="8" fillId="0" borderId="10" xfId="0" applyFont="1" applyBorder="1" applyAlignment="1">
      <alignment horizontal="center"/>
    </xf>
    <xf numFmtId="4" fontId="8" fillId="0" borderId="10" xfId="0" applyNumberFormat="1" applyFont="1" applyFill="1" applyBorder="1" applyAlignment="1" applyProtection="1">
      <alignment/>
      <protection/>
    </xf>
    <xf numFmtId="2" fontId="8" fillId="0" borderId="10" xfId="0" applyNumberFormat="1" applyFont="1" applyFill="1" applyBorder="1" applyAlignment="1" applyProtection="1">
      <alignment/>
      <protection/>
    </xf>
    <xf numFmtId="3" fontId="8" fillId="0" borderId="10" xfId="0" applyNumberFormat="1" applyFont="1" applyFill="1" applyBorder="1" applyAlignment="1" applyProtection="1">
      <alignment/>
      <protection/>
    </xf>
    <xf numFmtId="176" fontId="8" fillId="0" borderId="10" xfId="0" applyNumberFormat="1" applyFont="1" applyFill="1" applyBorder="1" applyAlignment="1" applyProtection="1">
      <alignment/>
      <protection/>
    </xf>
    <xf numFmtId="4" fontId="8" fillId="0" borderId="1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/>
      <protection/>
    </xf>
    <xf numFmtId="3" fontId="8" fillId="0" borderId="10" xfId="0" applyNumberFormat="1" applyFont="1" applyFill="1" applyBorder="1" applyAlignment="1" applyProtection="1">
      <alignment horizontal="center"/>
      <protection/>
    </xf>
    <xf numFmtId="0" fontId="14" fillId="0" borderId="10" xfId="0" applyFont="1" applyBorder="1" applyAlignment="1">
      <alignment horizontal="left" shrinkToFit="1"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11" xfId="0" applyNumberFormat="1" applyFont="1" applyFill="1" applyBorder="1" applyAlignment="1" applyProtection="1">
      <alignment horizontal="center" shrinkToFit="1"/>
      <protection/>
    </xf>
    <xf numFmtId="0" fontId="15" fillId="0" borderId="10" xfId="0" applyNumberFormat="1" applyFont="1" applyFill="1" applyBorder="1" applyAlignment="1" applyProtection="1">
      <alignment horizontal="center" shrinkToFit="1"/>
      <protection/>
    </xf>
    <xf numFmtId="0" fontId="16" fillId="0" borderId="10" xfId="0" applyFont="1" applyBorder="1" applyAlignment="1">
      <alignment horizontal="center"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  <xf numFmtId="0" fontId="15" fillId="0" borderId="0" xfId="0" applyNumberFormat="1" applyFont="1" applyFill="1" applyBorder="1" applyAlignment="1" applyProtection="1">
      <alignment horizontal="center" shrinkToFit="1"/>
      <protection/>
    </xf>
    <xf numFmtId="0" fontId="16" fillId="0" borderId="10" xfId="0" applyFont="1" applyBorder="1" applyAlignment="1">
      <alignment horizontal="center" shrinkToFit="1"/>
    </xf>
    <xf numFmtId="0" fontId="17" fillId="0" borderId="0" xfId="0" applyNumberFormat="1" applyFont="1" applyFill="1" applyBorder="1" applyAlignment="1" applyProtection="1">
      <alignment horizontal="center" shrinkToFit="1"/>
      <protection/>
    </xf>
    <xf numFmtId="0" fontId="15" fillId="0" borderId="10" xfId="56" applyFont="1" applyBorder="1" applyAlignment="1">
      <alignment horizontal="left"/>
      <protection/>
    </xf>
    <xf numFmtId="0" fontId="15" fillId="0" borderId="10" xfId="56" applyFont="1" applyBorder="1" applyAlignment="1">
      <alignment horizontal="center"/>
      <protection/>
    </xf>
    <xf numFmtId="0" fontId="8" fillId="0" borderId="10" xfId="56" applyFont="1" applyBorder="1" applyAlignment="1">
      <alignment horizontal="left"/>
      <protection/>
    </xf>
    <xf numFmtId="0" fontId="8" fillId="0" borderId="10" xfId="56" applyFont="1" applyBorder="1" applyAlignment="1">
      <alignment horizontal="left" shrinkToFit="1"/>
      <protection/>
    </xf>
    <xf numFmtId="0" fontId="8" fillId="0" borderId="11" xfId="56" applyFont="1" applyBorder="1" applyAlignment="1">
      <alignment horizontal="left" shrinkToFit="1"/>
      <protection/>
    </xf>
    <xf numFmtId="0" fontId="9" fillId="0" borderId="0" xfId="0" applyNumberFormat="1" applyFont="1" applyFill="1" applyBorder="1" applyAlignment="1" applyProtection="1">
      <alignment shrinkToFit="1"/>
      <protection/>
    </xf>
    <xf numFmtId="3" fontId="18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shrinkToFit="1"/>
    </xf>
    <xf numFmtId="0" fontId="5" fillId="0" borderId="11" xfId="0" applyFont="1" applyBorder="1" applyAlignment="1">
      <alignment horizontal="left" shrinkToFit="1"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18" fillId="0" borderId="10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left"/>
    </xf>
    <xf numFmtId="3" fontId="4" fillId="0" borderId="10" xfId="0" applyNumberFormat="1" applyFont="1" applyFill="1" applyBorder="1" applyAlignment="1" applyProtection="1">
      <alignment horizontal="center"/>
      <protection/>
    </xf>
    <xf numFmtId="4" fontId="4" fillId="0" borderId="10" xfId="0" applyNumberFormat="1" applyFont="1" applyFill="1" applyBorder="1" applyAlignment="1" applyProtection="1">
      <alignment/>
      <protection/>
    </xf>
    <xf numFmtId="2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3" fontId="4" fillId="0" borderId="10" xfId="0" applyNumberFormat="1" applyFont="1" applyFill="1" applyBorder="1" applyAlignment="1" applyProtection="1">
      <alignment/>
      <protection/>
    </xf>
    <xf numFmtId="176" fontId="4" fillId="0" borderId="1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 horizontal="center"/>
      <protection/>
    </xf>
    <xf numFmtId="0" fontId="15" fillId="0" borderId="15" xfId="0" applyFont="1" applyFill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64" fillId="0" borderId="0" xfId="0" applyNumberFormat="1" applyFont="1" applyFill="1" applyBorder="1" applyAlignment="1" applyProtection="1">
      <alignment horizontal="center"/>
      <protection/>
    </xf>
    <xf numFmtId="0" fontId="65" fillId="0" borderId="10" xfId="0" applyNumberFormat="1" applyFont="1" applyFill="1" applyBorder="1" applyAlignment="1" applyProtection="1">
      <alignment horizontal="center"/>
      <protection/>
    </xf>
    <xf numFmtId="0" fontId="66" fillId="0" borderId="10" xfId="0" applyNumberFormat="1" applyFont="1" applyFill="1" applyBorder="1" applyAlignment="1" applyProtection="1">
      <alignment horizontal="center"/>
      <protection/>
    </xf>
    <xf numFmtId="0" fontId="65" fillId="0" borderId="10" xfId="0" applyNumberFormat="1" applyFont="1" applyFill="1" applyBorder="1" applyAlignment="1" applyProtection="1">
      <alignment/>
      <protection/>
    </xf>
    <xf numFmtId="0" fontId="67" fillId="0" borderId="10" xfId="0" applyNumberFormat="1" applyFont="1" applyFill="1" applyBorder="1" applyAlignment="1" applyProtection="1">
      <alignment horizontal="center"/>
      <protection/>
    </xf>
    <xf numFmtId="0" fontId="67" fillId="0" borderId="0" xfId="0" applyNumberFormat="1" applyFont="1" applyFill="1" applyBorder="1" applyAlignment="1" applyProtection="1">
      <alignment horizontal="center"/>
      <protection/>
    </xf>
    <xf numFmtId="0" fontId="66" fillId="0" borderId="10" xfId="0" applyNumberFormat="1" applyFont="1" applyFill="1" applyBorder="1" applyAlignment="1" applyProtection="1">
      <alignment horizontal="center" shrinkToFit="1"/>
      <protection/>
    </xf>
    <xf numFmtId="0" fontId="68" fillId="0" borderId="10" xfId="0" applyNumberFormat="1" applyFont="1" applyFill="1" applyBorder="1" applyAlignment="1" applyProtection="1">
      <alignment horizontal="center"/>
      <protection/>
    </xf>
    <xf numFmtId="0" fontId="66" fillId="0" borderId="1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 horizontal="center"/>
      <protection/>
    </xf>
    <xf numFmtId="0" fontId="69" fillId="0" borderId="10" xfId="0" applyNumberFormat="1" applyFont="1" applyFill="1" applyBorder="1" applyAlignment="1" applyProtection="1">
      <alignment horizontal="center"/>
      <protection/>
    </xf>
    <xf numFmtId="0" fontId="69" fillId="0" borderId="0" xfId="0" applyNumberFormat="1" applyFont="1" applyFill="1" applyBorder="1" applyAlignment="1" applyProtection="1">
      <alignment horizontal="center"/>
      <protection/>
    </xf>
    <xf numFmtId="0" fontId="70" fillId="0" borderId="0" xfId="0" applyNumberFormat="1" applyFont="1" applyFill="1" applyBorder="1" applyAlignment="1" applyProtection="1">
      <alignment horizontal="center"/>
      <protection/>
    </xf>
    <xf numFmtId="0" fontId="71" fillId="0" borderId="10" xfId="0" applyNumberFormat="1" applyFont="1" applyFill="1" applyBorder="1" applyAlignment="1" applyProtection="1">
      <alignment horizontal="center" shrinkToFit="1"/>
      <protection/>
    </xf>
    <xf numFmtId="0" fontId="72" fillId="0" borderId="10" xfId="0" applyNumberFormat="1" applyFont="1" applyFill="1" applyBorder="1" applyAlignment="1" applyProtection="1">
      <alignment horizontal="center"/>
      <protection/>
    </xf>
    <xf numFmtId="0" fontId="73" fillId="0" borderId="10" xfId="0" applyNumberFormat="1" applyFont="1" applyFill="1" applyBorder="1" applyAlignment="1" applyProtection="1">
      <alignment horizontal="center"/>
      <protection/>
    </xf>
    <xf numFmtId="0" fontId="71" fillId="0" borderId="10" xfId="0" applyNumberFormat="1" applyFont="1" applyFill="1" applyBorder="1" applyAlignment="1" applyProtection="1">
      <alignment horizontal="center"/>
      <protection/>
    </xf>
    <xf numFmtId="0" fontId="71" fillId="0" borderId="10" xfId="0" applyNumberFormat="1" applyFont="1" applyFill="1" applyBorder="1" applyAlignment="1" applyProtection="1">
      <alignment/>
      <protection/>
    </xf>
    <xf numFmtId="0" fontId="74" fillId="0" borderId="10" xfId="0" applyNumberFormat="1" applyFont="1" applyFill="1" applyBorder="1" applyAlignment="1" applyProtection="1">
      <alignment horizontal="center"/>
      <protection/>
    </xf>
    <xf numFmtId="0" fontId="74" fillId="0" borderId="0" xfId="0" applyNumberFormat="1" applyFont="1" applyFill="1" applyBorder="1" applyAlignment="1" applyProtection="1">
      <alignment horizontal="center"/>
      <protection/>
    </xf>
    <xf numFmtId="0" fontId="72" fillId="0" borderId="0" xfId="0" applyNumberFormat="1" applyFont="1" applyFill="1" applyBorder="1" applyAlignment="1" applyProtection="1">
      <alignment horizontal="center"/>
      <protection/>
    </xf>
    <xf numFmtId="0" fontId="70" fillId="0" borderId="10" xfId="0" applyNumberFormat="1" applyFont="1" applyFill="1" applyBorder="1" applyAlignment="1" applyProtection="1">
      <alignment horizontal="center"/>
      <protection/>
    </xf>
    <xf numFmtId="3" fontId="66" fillId="0" borderId="10" xfId="0" applyNumberFormat="1" applyFont="1" applyFill="1" applyBorder="1" applyAlignment="1" applyProtection="1">
      <alignment horizontal="center"/>
      <protection/>
    </xf>
    <xf numFmtId="3" fontId="68" fillId="0" borderId="0" xfId="0" applyNumberFormat="1" applyFont="1" applyFill="1" applyBorder="1" applyAlignment="1" applyProtection="1">
      <alignment horizontal="center"/>
      <protection/>
    </xf>
    <xf numFmtId="3" fontId="66" fillId="0" borderId="10" xfId="0" applyNumberFormat="1" applyFont="1" applyFill="1" applyBorder="1" applyAlignment="1" applyProtection="1">
      <alignment horizontal="center" shrinkToFit="1"/>
      <protection/>
    </xf>
    <xf numFmtId="3" fontId="68" fillId="0" borderId="10" xfId="0" applyNumberFormat="1" applyFont="1" applyFill="1" applyBorder="1" applyAlignment="1" applyProtection="1">
      <alignment horizontal="center"/>
      <protection/>
    </xf>
    <xf numFmtId="3" fontId="69" fillId="0" borderId="10" xfId="0" applyNumberFormat="1" applyFont="1" applyFill="1" applyBorder="1" applyAlignment="1" applyProtection="1">
      <alignment horizontal="center"/>
      <protection/>
    </xf>
    <xf numFmtId="3" fontId="69" fillId="0" borderId="0" xfId="0" applyNumberFormat="1" applyFont="1" applyFill="1" applyBorder="1" applyAlignment="1" applyProtection="1">
      <alignment horizontal="center"/>
      <protection/>
    </xf>
    <xf numFmtId="3" fontId="75" fillId="0" borderId="10" xfId="0" applyNumberFormat="1" applyFont="1" applyFill="1" applyBorder="1" applyAlignment="1" applyProtection="1">
      <alignment horizontal="center"/>
      <protection/>
    </xf>
    <xf numFmtId="0" fontId="6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 shrinkToFit="1"/>
    </xf>
    <xf numFmtId="0" fontId="8" fillId="0" borderId="12" xfId="0" applyFont="1" applyFill="1" applyBorder="1" applyAlignment="1">
      <alignment horizontal="left" shrinkToFit="1"/>
    </xf>
    <xf numFmtId="0" fontId="8" fillId="0" borderId="12" xfId="0" applyFont="1" applyBorder="1" applyAlignment="1">
      <alignment horizontal="left" shrinkToFit="1"/>
    </xf>
    <xf numFmtId="0" fontId="76" fillId="0" borderId="10" xfId="0" applyNumberFormat="1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>
      <alignment horizontal="left" shrinkToFit="1"/>
    </xf>
    <xf numFmtId="0" fontId="12" fillId="0" borderId="16" xfId="0" applyNumberFormat="1" applyFont="1" applyFill="1" applyBorder="1" applyAlignment="1" applyProtection="1">
      <alignment horizontal="center"/>
      <protection/>
    </xf>
    <xf numFmtId="176" fontId="8" fillId="0" borderId="11" xfId="0" applyNumberFormat="1" applyFont="1" applyFill="1" applyBorder="1" applyAlignment="1" applyProtection="1">
      <alignment horizontal="center" shrinkToFit="1"/>
      <protection/>
    </xf>
    <xf numFmtId="176" fontId="8" fillId="0" borderId="15" xfId="0" applyNumberFormat="1" applyFont="1" applyFill="1" applyBorder="1" applyAlignment="1" applyProtection="1">
      <alignment horizontal="center" shrinkToFit="1"/>
      <protection/>
    </xf>
    <xf numFmtId="4" fontId="8" fillId="0" borderId="11" xfId="0" applyNumberFormat="1" applyFont="1" applyFill="1" applyBorder="1" applyAlignment="1" applyProtection="1">
      <alignment horizontal="center" shrinkToFit="1"/>
      <protection/>
    </xf>
    <xf numFmtId="4" fontId="8" fillId="0" borderId="17" xfId="0" applyNumberFormat="1" applyFont="1" applyFill="1" applyBorder="1" applyAlignment="1" applyProtection="1">
      <alignment horizontal="center" shrinkToFit="1"/>
      <protection/>
    </xf>
    <xf numFmtId="4" fontId="8" fillId="0" borderId="15" xfId="0" applyNumberFormat="1" applyFont="1" applyFill="1" applyBorder="1" applyAlignment="1" applyProtection="1">
      <alignment horizontal="center" shrinkToFit="1"/>
      <protection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3" fontId="8" fillId="0" borderId="11" xfId="0" applyNumberFormat="1" applyFont="1" applyFill="1" applyBorder="1" applyAlignment="1" applyProtection="1">
      <alignment horizontal="center" shrinkToFit="1"/>
      <protection/>
    </xf>
    <xf numFmtId="3" fontId="8" fillId="0" borderId="15" xfId="0" applyNumberFormat="1" applyFont="1" applyFill="1" applyBorder="1" applyAlignment="1" applyProtection="1">
      <alignment horizontal="center" shrinkToFit="1"/>
      <protection/>
    </xf>
    <xf numFmtId="0" fontId="13" fillId="0" borderId="0" xfId="0" applyNumberFormat="1" applyFont="1" applyFill="1" applyBorder="1" applyAlignment="1" applyProtection="1">
      <alignment horizontal="left" shrinkToFit="1"/>
      <protection/>
    </xf>
    <xf numFmtId="0" fontId="8" fillId="0" borderId="11" xfId="0" applyNumberFormat="1" applyFont="1" applyFill="1" applyBorder="1" applyAlignment="1" applyProtection="1">
      <alignment horizontal="center" shrinkToFit="1"/>
      <protection/>
    </xf>
    <xf numFmtId="0" fontId="8" fillId="0" borderId="15" xfId="0" applyNumberFormat="1" applyFont="1" applyFill="1" applyBorder="1" applyAlignment="1" applyProtection="1">
      <alignment horizontal="center" shrinkToFit="1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Euro 3" xfId="48"/>
    <cellStyle name="Gut" xfId="49"/>
    <cellStyle name="Neutral" xfId="50"/>
    <cellStyle name="Notiz" xfId="51"/>
    <cellStyle name="Percent" xfId="52"/>
    <cellStyle name="Schlecht" xfId="53"/>
    <cellStyle name="Standard 2" xfId="54"/>
    <cellStyle name="Standard 3" xfId="55"/>
    <cellStyle name="Standard 4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31"/>
  <sheetViews>
    <sheetView tabSelected="1" zoomScale="105" zoomScaleNormal="105" zoomScalePageLayoutView="0" workbookViewId="0" topLeftCell="A1">
      <selection activeCell="C24" sqref="C24"/>
    </sheetView>
  </sheetViews>
  <sheetFormatPr defaultColWidth="10.00390625" defaultRowHeight="12.75"/>
  <cols>
    <col min="1" max="1" width="10.57421875" style="74" customWidth="1"/>
    <col min="2" max="2" width="10.140625" style="74" customWidth="1"/>
    <col min="3" max="3" width="16.28125" style="74" customWidth="1"/>
    <col min="4" max="4" width="4.57421875" style="62" customWidth="1"/>
    <col min="5" max="5" width="4.57421875" style="68" customWidth="1"/>
    <col min="6" max="6" width="5.7109375" style="1" customWidth="1"/>
    <col min="7" max="7" width="3.57421875" style="127" customWidth="1"/>
    <col min="8" max="8" width="7.421875" style="3" customWidth="1"/>
    <col min="9" max="9" width="8.421875" style="2" customWidth="1"/>
    <col min="10" max="10" width="7.8515625" style="3" customWidth="1"/>
    <col min="11" max="11" width="2.7109375" style="6" customWidth="1"/>
    <col min="12" max="12" width="5.421875" style="1" customWidth="1"/>
    <col min="13" max="13" width="3.421875" style="1" customWidth="1"/>
    <col min="14" max="14" width="6.7109375" style="1" customWidth="1"/>
    <col min="15" max="15" width="3.7109375" style="1" customWidth="1"/>
    <col min="16" max="16" width="6.7109375" style="3" customWidth="1"/>
    <col min="17" max="17" width="9.421875" style="4" customWidth="1"/>
    <col min="18" max="18" width="2.7109375" style="6" customWidth="1"/>
    <col min="19" max="19" width="8.7109375" style="4" customWidth="1"/>
    <col min="20" max="20" width="2.8515625" style="6" customWidth="1"/>
    <col min="21" max="21" width="8.57421875" style="5" customWidth="1"/>
    <col min="22" max="22" width="3.28125" style="45" customWidth="1"/>
    <col min="23" max="23" width="10.28125" style="24" customWidth="1"/>
    <col min="24" max="24" width="8.00390625" style="24" customWidth="1"/>
    <col min="25" max="25" width="15.140625" style="38" customWidth="1"/>
    <col min="26" max="26" width="4.57421875" style="29" customWidth="1"/>
    <col min="27" max="27" width="4.421875" style="62" customWidth="1"/>
    <col min="28" max="28" width="7.00390625" style="3" customWidth="1"/>
    <col min="29" max="29" width="6.7109375" style="3" customWidth="1"/>
    <col min="30" max="30" width="7.140625" style="42" customWidth="1"/>
    <col min="31" max="31" width="3.28125" style="111" customWidth="1"/>
    <col min="32" max="32" width="7.140625" style="3" customWidth="1"/>
    <col min="33" max="33" width="7.7109375" style="5" customWidth="1"/>
    <col min="34" max="34" width="3.7109375" style="111" customWidth="1"/>
    <col min="35" max="35" width="8.57421875" style="4" customWidth="1"/>
    <col min="36" max="36" width="3.140625" style="119" customWidth="1"/>
    <col min="37" max="37" width="4.140625" style="7" customWidth="1"/>
    <col min="38" max="38" width="3.421875" style="111" customWidth="1"/>
    <col min="39" max="39" width="6.7109375" style="3" customWidth="1"/>
    <col min="40" max="40" width="9.00390625" style="4" customWidth="1"/>
    <col min="41" max="41" width="3.57421875" style="105" customWidth="1"/>
    <col min="42" max="42" width="8.140625" style="4" customWidth="1"/>
    <col min="43" max="43" width="8.8515625" style="4" customWidth="1"/>
    <col min="44" max="44" width="3.7109375" style="119" customWidth="1"/>
    <col min="45" max="16384" width="10.00390625" style="5" customWidth="1"/>
  </cols>
  <sheetData>
    <row r="1" spans="1:44" s="13" customFormat="1" ht="15.75" customHeight="1">
      <c r="A1" s="149" t="s">
        <v>98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0"/>
      <c r="Q1" s="11"/>
      <c r="R1" s="14"/>
      <c r="S1" s="12"/>
      <c r="T1" s="43"/>
      <c r="V1" s="44"/>
      <c r="W1" s="149" t="str">
        <f>A1</f>
        <v>Ergebnisliste Berliner Castingsport Meisterschaften vom 03. - 04. August 2013, Sportforum Berlin</v>
      </c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09"/>
      <c r="AM1" s="10"/>
      <c r="AN1" s="11"/>
      <c r="AO1" s="100"/>
      <c r="AP1" s="11"/>
      <c r="AQ1" s="12" t="s">
        <v>20</v>
      </c>
      <c r="AR1" s="120"/>
    </row>
    <row r="2" spans="1:44" s="13" customFormat="1" ht="15">
      <c r="A2" s="33"/>
      <c r="B2" s="33"/>
      <c r="C2" s="33"/>
      <c r="D2" s="58"/>
      <c r="E2" s="66"/>
      <c r="F2" s="15"/>
      <c r="G2" s="123"/>
      <c r="H2" s="10"/>
      <c r="I2" s="16"/>
      <c r="J2" s="10"/>
      <c r="K2" s="14"/>
      <c r="L2" s="15"/>
      <c r="M2" s="15"/>
      <c r="N2" s="15"/>
      <c r="O2" s="15"/>
      <c r="P2" s="10"/>
      <c r="Q2" s="11"/>
      <c r="R2" s="14"/>
      <c r="S2" s="11"/>
      <c r="T2" s="14"/>
      <c r="V2" s="44"/>
      <c r="W2" s="22"/>
      <c r="X2" s="22"/>
      <c r="Y2" s="36"/>
      <c r="Z2" s="28"/>
      <c r="AA2" s="58"/>
      <c r="AB2" s="10"/>
      <c r="AC2" s="10"/>
      <c r="AD2" s="39"/>
      <c r="AE2" s="109"/>
      <c r="AF2" s="10"/>
      <c r="AH2" s="109"/>
      <c r="AI2" s="11"/>
      <c r="AJ2" s="112"/>
      <c r="AK2" s="9"/>
      <c r="AL2" s="109"/>
      <c r="AM2" s="10"/>
      <c r="AN2" s="11"/>
      <c r="AO2" s="100"/>
      <c r="AP2" s="11"/>
      <c r="AQ2" s="11"/>
      <c r="AR2" s="112"/>
    </row>
    <row r="3" spans="1:156" s="23" customFormat="1" ht="13.5" customHeight="1">
      <c r="A3" s="23" t="s">
        <v>0</v>
      </c>
      <c r="B3" s="23" t="s">
        <v>1</v>
      </c>
      <c r="C3" s="23" t="s">
        <v>2</v>
      </c>
      <c r="D3" s="60" t="s">
        <v>3</v>
      </c>
      <c r="E3" s="59"/>
      <c r="F3" s="147" t="s">
        <v>4</v>
      </c>
      <c r="G3" s="146"/>
      <c r="H3" s="142" t="s">
        <v>5</v>
      </c>
      <c r="I3" s="145"/>
      <c r="J3" s="145"/>
      <c r="K3" s="146"/>
      <c r="L3" s="147" t="s">
        <v>15</v>
      </c>
      <c r="M3" s="146"/>
      <c r="N3" s="147" t="s">
        <v>25</v>
      </c>
      <c r="O3" s="148"/>
      <c r="P3" s="142" t="s">
        <v>24</v>
      </c>
      <c r="Q3" s="143"/>
      <c r="R3" s="144"/>
      <c r="S3" s="140" t="s">
        <v>6</v>
      </c>
      <c r="T3" s="141"/>
      <c r="U3" s="150" t="s">
        <v>7</v>
      </c>
      <c r="V3" s="151"/>
      <c r="W3" s="23" t="s">
        <v>0</v>
      </c>
      <c r="X3" s="23" t="s">
        <v>1</v>
      </c>
      <c r="Y3" s="23" t="s">
        <v>2</v>
      </c>
      <c r="Z3" s="30" t="s">
        <v>3</v>
      </c>
      <c r="AA3" s="59"/>
      <c r="AB3" s="142" t="s">
        <v>26</v>
      </c>
      <c r="AC3" s="143"/>
      <c r="AD3" s="143"/>
      <c r="AE3" s="144"/>
      <c r="AF3" s="142" t="s">
        <v>8</v>
      </c>
      <c r="AG3" s="143"/>
      <c r="AH3" s="144"/>
      <c r="AI3" s="140" t="s">
        <v>9</v>
      </c>
      <c r="AJ3" s="141"/>
      <c r="AK3" s="147" t="s">
        <v>22</v>
      </c>
      <c r="AL3" s="148"/>
      <c r="AM3" s="142" t="s">
        <v>10</v>
      </c>
      <c r="AN3" s="143"/>
      <c r="AO3" s="144"/>
      <c r="AP3" s="27" t="s">
        <v>11</v>
      </c>
      <c r="AQ3" s="140" t="s">
        <v>21</v>
      </c>
      <c r="AR3" s="141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</row>
    <row r="4" spans="4:156" s="23" customFormat="1" ht="13.5" customHeight="1">
      <c r="D4" s="60"/>
      <c r="E4" s="60"/>
      <c r="F4" s="31"/>
      <c r="G4" s="124" t="s">
        <v>23</v>
      </c>
      <c r="H4" s="34" t="s">
        <v>12</v>
      </c>
      <c r="I4" s="35" t="s">
        <v>13</v>
      </c>
      <c r="J4" s="34" t="s">
        <v>14</v>
      </c>
      <c r="K4" s="31" t="s">
        <v>23</v>
      </c>
      <c r="L4" s="31" t="s">
        <v>20</v>
      </c>
      <c r="M4" s="31" t="s">
        <v>23</v>
      </c>
      <c r="N4" s="31" t="s">
        <v>20</v>
      </c>
      <c r="O4" s="31" t="s">
        <v>23</v>
      </c>
      <c r="P4" s="34" t="s">
        <v>17</v>
      </c>
      <c r="Q4" s="32" t="s">
        <v>18</v>
      </c>
      <c r="R4" s="30" t="s">
        <v>23</v>
      </c>
      <c r="S4" s="27"/>
      <c r="T4" s="30" t="s">
        <v>23</v>
      </c>
      <c r="V4" s="30" t="s">
        <v>23</v>
      </c>
      <c r="Y4" s="37"/>
      <c r="Z4" s="30"/>
      <c r="AA4" s="60"/>
      <c r="AB4" s="34" t="s">
        <v>12</v>
      </c>
      <c r="AC4" s="34" t="s">
        <v>13</v>
      </c>
      <c r="AD4" s="40" t="s">
        <v>14</v>
      </c>
      <c r="AE4" s="106" t="s">
        <v>23</v>
      </c>
      <c r="AF4" s="34" t="s">
        <v>17</v>
      </c>
      <c r="AG4" s="23" t="s">
        <v>18</v>
      </c>
      <c r="AH4" s="106" t="s">
        <v>23</v>
      </c>
      <c r="AI4" s="27"/>
      <c r="AJ4" s="113" t="s">
        <v>23</v>
      </c>
      <c r="AK4" s="26" t="s">
        <v>16</v>
      </c>
      <c r="AL4" s="106" t="s">
        <v>23</v>
      </c>
      <c r="AM4" s="34" t="s">
        <v>17</v>
      </c>
      <c r="AN4" s="32" t="s">
        <v>18</v>
      </c>
      <c r="AO4" s="106" t="s">
        <v>23</v>
      </c>
      <c r="AP4" s="27" t="s">
        <v>19</v>
      </c>
      <c r="AQ4" s="27"/>
      <c r="AR4" s="113" t="s">
        <v>23</v>
      </c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</row>
    <row r="5" spans="1:156" s="8" customFormat="1" ht="13.5" customHeight="1">
      <c r="A5" s="57"/>
      <c r="B5" s="57" t="s">
        <v>20</v>
      </c>
      <c r="C5" s="57" t="s">
        <v>20</v>
      </c>
      <c r="D5" s="61" t="s">
        <v>20</v>
      </c>
      <c r="E5" s="67"/>
      <c r="F5" s="17"/>
      <c r="G5" s="125"/>
      <c r="H5" s="18"/>
      <c r="I5" s="19"/>
      <c r="K5" s="64"/>
      <c r="L5" s="64"/>
      <c r="M5" s="64"/>
      <c r="N5" s="17"/>
      <c r="O5" s="17"/>
      <c r="P5" s="18"/>
      <c r="Q5" s="21"/>
      <c r="R5" s="79"/>
      <c r="S5" s="21"/>
      <c r="T5" s="64"/>
      <c r="U5" s="21"/>
      <c r="V5" s="79"/>
      <c r="W5" s="23"/>
      <c r="X5" s="23"/>
      <c r="Y5" s="37"/>
      <c r="Z5" s="25"/>
      <c r="AA5" s="63"/>
      <c r="AB5" s="18"/>
      <c r="AC5" s="18"/>
      <c r="AD5" s="41"/>
      <c r="AE5" s="107"/>
      <c r="AF5" s="18"/>
      <c r="AG5" s="21"/>
      <c r="AH5" s="107"/>
      <c r="AI5" s="21"/>
      <c r="AJ5" s="121"/>
      <c r="AK5" s="20"/>
      <c r="AL5" s="107"/>
      <c r="AM5" s="18"/>
      <c r="AN5" s="21"/>
      <c r="AO5" s="107"/>
      <c r="AP5" s="21"/>
      <c r="AQ5" s="21"/>
      <c r="AR5" s="114" t="s">
        <v>20</v>
      </c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</row>
    <row r="6" spans="1:156" s="55" customFormat="1" ht="13.5" customHeight="1">
      <c r="A6" s="130" t="s">
        <v>37</v>
      </c>
      <c r="B6" s="130" t="s">
        <v>38</v>
      </c>
      <c r="C6" s="134" t="s">
        <v>27</v>
      </c>
      <c r="D6" s="82" t="s">
        <v>28</v>
      </c>
      <c r="E6" s="84" t="s">
        <v>29</v>
      </c>
      <c r="F6" s="48">
        <v>85</v>
      </c>
      <c r="G6" s="56">
        <v>6</v>
      </c>
      <c r="H6" s="49">
        <v>59.84</v>
      </c>
      <c r="I6" s="50">
        <v>55.57</v>
      </c>
      <c r="J6" s="49">
        <f aca="true" t="shared" si="0" ref="J6:J12">SUM(H6,I6)</f>
        <v>115.41</v>
      </c>
      <c r="K6" s="102">
        <v>1</v>
      </c>
      <c r="L6" s="56">
        <v>92</v>
      </c>
      <c r="M6" s="56">
        <v>3</v>
      </c>
      <c r="N6" s="56">
        <v>95</v>
      </c>
      <c r="O6" s="56">
        <v>5</v>
      </c>
      <c r="P6" s="49">
        <v>70.42</v>
      </c>
      <c r="Q6" s="52">
        <f aca="true" t="shared" si="1" ref="Q6:Q12">P6*1.5</f>
        <v>105.63</v>
      </c>
      <c r="R6" s="102">
        <v>1</v>
      </c>
      <c r="S6" s="52"/>
      <c r="T6" s="25"/>
      <c r="U6" s="52">
        <f aca="true" t="shared" si="2" ref="U6:U12">SUM(F6,J6,L6,N6,Q6)</f>
        <v>493.03999999999996</v>
      </c>
      <c r="V6" s="129">
        <v>1</v>
      </c>
      <c r="W6" s="23" t="str">
        <f aca="true" t="shared" si="3" ref="W6:AA12">A6</f>
        <v>Wagner</v>
      </c>
      <c r="X6" s="23" t="str">
        <f t="shared" si="3"/>
        <v>Frank</v>
      </c>
      <c r="Y6" s="23" t="str">
        <f t="shared" si="3"/>
        <v>SC Borussia 1920 Friedr.</v>
      </c>
      <c r="Z6" s="25" t="str">
        <f t="shared" si="3"/>
        <v>LM</v>
      </c>
      <c r="AA6" s="63" t="str">
        <f t="shared" si="3"/>
        <v>VDSF</v>
      </c>
      <c r="AB6" s="49">
        <v>70.71</v>
      </c>
      <c r="AC6" s="49">
        <v>68.86</v>
      </c>
      <c r="AD6" s="53">
        <f aca="true" t="shared" si="4" ref="AD6:AD12">SUM(AB6,AC6)</f>
        <v>139.57</v>
      </c>
      <c r="AE6" s="25">
        <v>4</v>
      </c>
      <c r="AF6" s="49">
        <v>107.69</v>
      </c>
      <c r="AG6" s="52">
        <f aca="true" t="shared" si="5" ref="AG6:AG12">AF6*1.5</f>
        <v>161.535</v>
      </c>
      <c r="AH6" s="25">
        <v>2</v>
      </c>
      <c r="AI6" s="52">
        <f aca="true" t="shared" si="6" ref="AI6:AI12">SUM(U6,AD6,AG6)</f>
        <v>794.1449999999999</v>
      </c>
      <c r="AJ6" s="102">
        <v>1</v>
      </c>
      <c r="AK6" s="51">
        <v>65</v>
      </c>
      <c r="AL6" s="25">
        <v>3</v>
      </c>
      <c r="AM6" s="49">
        <v>0</v>
      </c>
      <c r="AN6" s="52">
        <f>AM6*1.5</f>
        <v>0</v>
      </c>
      <c r="AO6" s="25">
        <v>8</v>
      </c>
      <c r="AP6" s="52">
        <f>SUM(AK6,AN6)</f>
        <v>65</v>
      </c>
      <c r="AQ6" s="52">
        <f>AI6+AP6</f>
        <v>859.1449999999999</v>
      </c>
      <c r="AR6" s="25">
        <v>5</v>
      </c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</row>
    <row r="7" spans="1:156" s="55" customFormat="1" ht="13.5" customHeight="1">
      <c r="A7" s="130" t="s">
        <v>60</v>
      </c>
      <c r="B7" s="130" t="s">
        <v>61</v>
      </c>
      <c r="C7" s="134" t="s">
        <v>27</v>
      </c>
      <c r="D7" s="82" t="s">
        <v>28</v>
      </c>
      <c r="E7" s="84" t="s">
        <v>29</v>
      </c>
      <c r="F7" s="48">
        <v>95</v>
      </c>
      <c r="G7" s="56">
        <v>2</v>
      </c>
      <c r="H7" s="49">
        <v>49.32</v>
      </c>
      <c r="I7" s="50">
        <v>46.78</v>
      </c>
      <c r="J7" s="49">
        <f t="shared" si="0"/>
        <v>96.1</v>
      </c>
      <c r="K7" s="25">
        <v>4</v>
      </c>
      <c r="L7" s="56">
        <v>92</v>
      </c>
      <c r="M7" s="56">
        <v>5</v>
      </c>
      <c r="N7" s="56">
        <v>95</v>
      </c>
      <c r="O7" s="56">
        <v>4</v>
      </c>
      <c r="P7" s="49">
        <v>68.26</v>
      </c>
      <c r="Q7" s="52">
        <f t="shared" si="1"/>
        <v>102.39000000000001</v>
      </c>
      <c r="R7" s="25">
        <v>3</v>
      </c>
      <c r="S7" s="52"/>
      <c r="T7" s="25"/>
      <c r="U7" s="52">
        <f t="shared" si="2"/>
        <v>480.49</v>
      </c>
      <c r="V7" s="129">
        <v>3</v>
      </c>
      <c r="W7" s="23" t="str">
        <f t="shared" si="3"/>
        <v>Weigel</v>
      </c>
      <c r="X7" s="23" t="str">
        <f t="shared" si="3"/>
        <v>Thomas</v>
      </c>
      <c r="Y7" s="23" t="str">
        <f t="shared" si="3"/>
        <v>SC Borussia 1920 Friedr.</v>
      </c>
      <c r="Z7" s="25" t="str">
        <f t="shared" si="3"/>
        <v>LM</v>
      </c>
      <c r="AA7" s="63" t="str">
        <f t="shared" si="3"/>
        <v>VDSF</v>
      </c>
      <c r="AB7" s="49">
        <v>69.08</v>
      </c>
      <c r="AC7" s="49">
        <v>69.03</v>
      </c>
      <c r="AD7" s="53">
        <f t="shared" si="4"/>
        <v>138.11</v>
      </c>
      <c r="AE7" s="25">
        <v>5</v>
      </c>
      <c r="AF7" s="49">
        <v>108.4</v>
      </c>
      <c r="AG7" s="52">
        <f t="shared" si="5"/>
        <v>162.60000000000002</v>
      </c>
      <c r="AH7" s="102">
        <v>1</v>
      </c>
      <c r="AI7" s="52">
        <f t="shared" si="6"/>
        <v>781.2</v>
      </c>
      <c r="AJ7" s="102">
        <v>2</v>
      </c>
      <c r="AK7" s="51">
        <v>90</v>
      </c>
      <c r="AL7" s="102">
        <v>1</v>
      </c>
      <c r="AM7" s="49">
        <v>99.54</v>
      </c>
      <c r="AN7" s="52">
        <f>AM7*1.5</f>
        <v>149.31</v>
      </c>
      <c r="AO7" s="102">
        <v>1</v>
      </c>
      <c r="AP7" s="52">
        <f>SUM(AK7,AN7)</f>
        <v>239.31</v>
      </c>
      <c r="AQ7" s="52">
        <f>AI7+AP7</f>
        <v>1020.51</v>
      </c>
      <c r="AR7" s="102">
        <v>1</v>
      </c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</row>
    <row r="8" spans="1:156" s="55" customFormat="1" ht="12.75" customHeight="1">
      <c r="A8" s="130" t="s">
        <v>30</v>
      </c>
      <c r="B8" s="130" t="s">
        <v>31</v>
      </c>
      <c r="C8" s="134" t="s">
        <v>27</v>
      </c>
      <c r="D8" s="82" t="s">
        <v>28</v>
      </c>
      <c r="E8" s="84" t="s">
        <v>29</v>
      </c>
      <c r="F8" s="48">
        <v>95</v>
      </c>
      <c r="G8" s="128">
        <v>1</v>
      </c>
      <c r="H8" s="49">
        <v>52.09</v>
      </c>
      <c r="I8" s="50">
        <v>47.485</v>
      </c>
      <c r="J8" s="49">
        <f t="shared" si="0"/>
        <v>99.575</v>
      </c>
      <c r="K8" s="25">
        <v>2</v>
      </c>
      <c r="L8" s="25">
        <v>94</v>
      </c>
      <c r="M8" s="102">
        <v>1</v>
      </c>
      <c r="N8" s="56">
        <v>95</v>
      </c>
      <c r="O8" s="56">
        <v>3</v>
      </c>
      <c r="P8" s="49">
        <v>70.13</v>
      </c>
      <c r="Q8" s="52">
        <f t="shared" si="1"/>
        <v>105.195</v>
      </c>
      <c r="R8" s="25">
        <v>2</v>
      </c>
      <c r="S8" s="52"/>
      <c r="T8" s="25"/>
      <c r="U8" s="52">
        <f t="shared" si="2"/>
        <v>488.77</v>
      </c>
      <c r="V8" s="129">
        <v>2</v>
      </c>
      <c r="W8" s="23" t="str">
        <f t="shared" si="3"/>
        <v>Gath</v>
      </c>
      <c r="X8" s="23" t="str">
        <f t="shared" si="3"/>
        <v>Benjamin</v>
      </c>
      <c r="Y8" s="23" t="str">
        <f t="shared" si="3"/>
        <v>SC Borussia 1920 Friedr.</v>
      </c>
      <c r="Z8" s="25" t="str">
        <f t="shared" si="3"/>
        <v>LM</v>
      </c>
      <c r="AA8" s="63" t="str">
        <f t="shared" si="3"/>
        <v>VDSF</v>
      </c>
      <c r="AB8" s="49">
        <v>72.69</v>
      </c>
      <c r="AC8" s="49">
        <v>68.14</v>
      </c>
      <c r="AD8" s="53">
        <f t="shared" si="4"/>
        <v>140.82999999999998</v>
      </c>
      <c r="AE8" s="25">
        <v>2</v>
      </c>
      <c r="AF8" s="49">
        <v>96.28</v>
      </c>
      <c r="AG8" s="52">
        <f t="shared" si="5"/>
        <v>144.42000000000002</v>
      </c>
      <c r="AH8" s="25">
        <v>4</v>
      </c>
      <c r="AI8" s="52">
        <f t="shared" si="6"/>
        <v>774.02</v>
      </c>
      <c r="AJ8" s="102">
        <v>3</v>
      </c>
      <c r="AK8" s="51">
        <v>60</v>
      </c>
      <c r="AL8" s="25">
        <v>6</v>
      </c>
      <c r="AM8" s="49">
        <v>93.47</v>
      </c>
      <c r="AN8" s="52">
        <f>AM8*1.5</f>
        <v>140.20499999999998</v>
      </c>
      <c r="AO8" s="25">
        <v>3</v>
      </c>
      <c r="AP8" s="52">
        <f>SUM(AK8,AN8)</f>
        <v>200.20499999999998</v>
      </c>
      <c r="AQ8" s="52">
        <f>AI8+AP8</f>
        <v>974.2249999999999</v>
      </c>
      <c r="AR8" s="102">
        <v>2</v>
      </c>
      <c r="AS8" s="54" t="s">
        <v>20</v>
      </c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</row>
    <row r="9" spans="1:156" s="55" customFormat="1" ht="13.5" customHeight="1">
      <c r="A9" s="130" t="s">
        <v>72</v>
      </c>
      <c r="B9" s="130" t="s">
        <v>73</v>
      </c>
      <c r="C9" s="134" t="s">
        <v>27</v>
      </c>
      <c r="D9" s="83" t="s">
        <v>28</v>
      </c>
      <c r="E9" s="84" t="s">
        <v>29</v>
      </c>
      <c r="F9" s="48">
        <v>90</v>
      </c>
      <c r="G9" s="56">
        <v>5</v>
      </c>
      <c r="H9" s="49">
        <v>52.08</v>
      </c>
      <c r="I9" s="50">
        <v>51.49</v>
      </c>
      <c r="J9" s="49">
        <f t="shared" si="0"/>
        <v>103.57</v>
      </c>
      <c r="K9" s="25">
        <v>3</v>
      </c>
      <c r="L9" s="56">
        <v>94</v>
      </c>
      <c r="M9" s="56">
        <v>2</v>
      </c>
      <c r="N9" s="56">
        <v>70</v>
      </c>
      <c r="O9" s="56">
        <v>9</v>
      </c>
      <c r="P9" s="49">
        <v>61.63</v>
      </c>
      <c r="Q9" s="52">
        <f t="shared" si="1"/>
        <v>92.44500000000001</v>
      </c>
      <c r="R9" s="25">
        <v>7</v>
      </c>
      <c r="S9" s="52"/>
      <c r="T9" s="25"/>
      <c r="U9" s="52">
        <f t="shared" si="2"/>
        <v>450.015</v>
      </c>
      <c r="V9" s="48">
        <v>5</v>
      </c>
      <c r="W9" s="23" t="str">
        <f t="shared" si="3"/>
        <v>Hüter</v>
      </c>
      <c r="X9" s="23" t="str">
        <f t="shared" si="3"/>
        <v>Torsten</v>
      </c>
      <c r="Y9" s="23" t="str">
        <f t="shared" si="3"/>
        <v>SC Borussia 1920 Friedr.</v>
      </c>
      <c r="Z9" s="25" t="str">
        <f t="shared" si="3"/>
        <v>LM</v>
      </c>
      <c r="AA9" s="63" t="str">
        <f t="shared" si="3"/>
        <v>VDSF</v>
      </c>
      <c r="AB9" s="49">
        <v>66.49</v>
      </c>
      <c r="AC9" s="49">
        <v>64.71</v>
      </c>
      <c r="AD9" s="53">
        <f t="shared" si="4"/>
        <v>131.2</v>
      </c>
      <c r="AE9" s="25">
        <v>6</v>
      </c>
      <c r="AF9" s="49">
        <v>100.48</v>
      </c>
      <c r="AG9" s="52">
        <f t="shared" si="5"/>
        <v>150.72</v>
      </c>
      <c r="AH9" s="25">
        <v>3</v>
      </c>
      <c r="AI9" s="52">
        <f t="shared" si="6"/>
        <v>731.935</v>
      </c>
      <c r="AJ9" s="25">
        <v>4</v>
      </c>
      <c r="AK9" s="51"/>
      <c r="AL9" s="25"/>
      <c r="AM9" s="49"/>
      <c r="AN9" s="52"/>
      <c r="AO9" s="25"/>
      <c r="AP9" s="52"/>
      <c r="AQ9" s="52"/>
      <c r="AR9" s="102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</row>
    <row r="10" spans="1:156" s="55" customFormat="1" ht="13.5" customHeight="1">
      <c r="A10" s="130" t="s">
        <v>34</v>
      </c>
      <c r="B10" s="130" t="s">
        <v>35</v>
      </c>
      <c r="C10" s="134" t="s">
        <v>36</v>
      </c>
      <c r="D10" s="82" t="s">
        <v>28</v>
      </c>
      <c r="E10" s="84" t="s">
        <v>29</v>
      </c>
      <c r="F10" s="48">
        <v>85</v>
      </c>
      <c r="G10" s="56">
        <v>7</v>
      </c>
      <c r="H10" s="49">
        <v>43.81</v>
      </c>
      <c r="I10" s="50">
        <v>43.51</v>
      </c>
      <c r="J10" s="49">
        <f t="shared" si="0"/>
        <v>87.32</v>
      </c>
      <c r="K10" s="25">
        <v>10</v>
      </c>
      <c r="L10" s="25">
        <v>84</v>
      </c>
      <c r="M10" s="25">
        <v>8</v>
      </c>
      <c r="N10" s="56">
        <v>100</v>
      </c>
      <c r="O10" s="56">
        <v>2</v>
      </c>
      <c r="P10" s="49">
        <v>60.44</v>
      </c>
      <c r="Q10" s="52">
        <f t="shared" si="1"/>
        <v>90.66</v>
      </c>
      <c r="R10" s="25">
        <v>8</v>
      </c>
      <c r="S10" s="52"/>
      <c r="T10" s="80"/>
      <c r="U10" s="52">
        <f t="shared" si="2"/>
        <v>446.98</v>
      </c>
      <c r="V10" s="48">
        <v>6</v>
      </c>
      <c r="W10" s="23" t="str">
        <f t="shared" si="3"/>
        <v>Kittlitz</v>
      </c>
      <c r="X10" s="23" t="str">
        <f t="shared" si="3"/>
        <v>Carsten von</v>
      </c>
      <c r="Y10" s="23" t="str">
        <f t="shared" si="3"/>
        <v>LV Berlin - Brandenburg</v>
      </c>
      <c r="Z10" s="25" t="str">
        <f t="shared" si="3"/>
        <v>LM</v>
      </c>
      <c r="AA10" s="63" t="str">
        <f t="shared" si="3"/>
        <v>VDSF</v>
      </c>
      <c r="AB10" s="49">
        <v>71.96</v>
      </c>
      <c r="AC10" s="49">
        <v>68.02</v>
      </c>
      <c r="AD10" s="53">
        <f t="shared" si="4"/>
        <v>139.98</v>
      </c>
      <c r="AE10" s="25">
        <v>3</v>
      </c>
      <c r="AF10" s="49">
        <v>88.92</v>
      </c>
      <c r="AG10" s="52">
        <f t="shared" si="5"/>
        <v>133.38</v>
      </c>
      <c r="AH10" s="25">
        <v>7</v>
      </c>
      <c r="AI10" s="52">
        <f t="shared" si="6"/>
        <v>720.34</v>
      </c>
      <c r="AJ10" s="25">
        <v>5</v>
      </c>
      <c r="AK10" s="51">
        <v>85</v>
      </c>
      <c r="AL10" s="25">
        <v>2</v>
      </c>
      <c r="AM10" s="49">
        <v>84.26</v>
      </c>
      <c r="AN10" s="52">
        <f>AM10*1.5</f>
        <v>126.39000000000001</v>
      </c>
      <c r="AO10" s="25">
        <v>4</v>
      </c>
      <c r="AP10" s="52">
        <f>SUM(AK10,AN10)</f>
        <v>211.39000000000001</v>
      </c>
      <c r="AQ10" s="52">
        <f>AI10+AP10</f>
        <v>931.73</v>
      </c>
      <c r="AR10" s="102">
        <v>3</v>
      </c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</row>
    <row r="11" spans="1:156" s="55" customFormat="1" ht="13.5" customHeight="1">
      <c r="A11" s="130" t="s">
        <v>77</v>
      </c>
      <c r="B11" s="130" t="s">
        <v>78</v>
      </c>
      <c r="C11" s="134" t="s">
        <v>27</v>
      </c>
      <c r="D11" s="82" t="s">
        <v>28</v>
      </c>
      <c r="E11" s="84" t="s">
        <v>29</v>
      </c>
      <c r="F11" s="48">
        <v>75</v>
      </c>
      <c r="G11" s="56">
        <v>8</v>
      </c>
      <c r="H11" s="49">
        <v>46.68</v>
      </c>
      <c r="I11" s="50">
        <v>41.42</v>
      </c>
      <c r="J11" s="49">
        <f t="shared" si="0"/>
        <v>88.1</v>
      </c>
      <c r="K11" s="25">
        <v>8</v>
      </c>
      <c r="L11" s="56">
        <v>76</v>
      </c>
      <c r="M11" s="56">
        <v>9</v>
      </c>
      <c r="N11" s="56">
        <v>70</v>
      </c>
      <c r="O11" s="56">
        <v>8</v>
      </c>
      <c r="P11" s="49">
        <v>62.83</v>
      </c>
      <c r="Q11" s="52">
        <f t="shared" si="1"/>
        <v>94.245</v>
      </c>
      <c r="R11" s="25">
        <v>5</v>
      </c>
      <c r="S11" s="52"/>
      <c r="T11" s="25"/>
      <c r="U11" s="52">
        <f t="shared" si="2"/>
        <v>403.345</v>
      </c>
      <c r="V11" s="48">
        <v>7</v>
      </c>
      <c r="W11" s="23" t="str">
        <f t="shared" si="3"/>
        <v>Paege</v>
      </c>
      <c r="X11" s="23" t="str">
        <f t="shared" si="3"/>
        <v>Oliver</v>
      </c>
      <c r="Y11" s="23" t="str">
        <f t="shared" si="3"/>
        <v>SC Borussia 1920 Friedr.</v>
      </c>
      <c r="Z11" s="25" t="str">
        <f t="shared" si="3"/>
        <v>LM</v>
      </c>
      <c r="AA11" s="63" t="str">
        <f t="shared" si="3"/>
        <v>VDSF</v>
      </c>
      <c r="AB11" s="49">
        <v>49.07</v>
      </c>
      <c r="AC11" s="49">
        <v>48.13</v>
      </c>
      <c r="AD11" s="53">
        <f t="shared" si="4"/>
        <v>97.2</v>
      </c>
      <c r="AE11" s="25">
        <v>8</v>
      </c>
      <c r="AF11" s="49">
        <v>93.15</v>
      </c>
      <c r="AG11" s="52">
        <f t="shared" si="5"/>
        <v>139.72500000000002</v>
      </c>
      <c r="AH11" s="25">
        <v>6</v>
      </c>
      <c r="AI11" s="52">
        <f t="shared" si="6"/>
        <v>640.27</v>
      </c>
      <c r="AJ11" s="25">
        <v>7</v>
      </c>
      <c r="AK11" s="51"/>
      <c r="AL11" s="25"/>
      <c r="AM11" s="49"/>
      <c r="AN11" s="52"/>
      <c r="AO11" s="25"/>
      <c r="AP11" s="52"/>
      <c r="AQ11" s="52"/>
      <c r="AR11" s="116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</row>
    <row r="12" spans="1:156" s="55" customFormat="1" ht="13.5" customHeight="1">
      <c r="A12" s="130" t="s">
        <v>76</v>
      </c>
      <c r="B12" s="130" t="s">
        <v>39</v>
      </c>
      <c r="C12" s="134" t="s">
        <v>27</v>
      </c>
      <c r="D12" s="82" t="s">
        <v>28</v>
      </c>
      <c r="E12" s="84" t="s">
        <v>29</v>
      </c>
      <c r="F12" s="48">
        <v>95</v>
      </c>
      <c r="G12" s="56">
        <v>3</v>
      </c>
      <c r="H12" s="49">
        <v>47.02</v>
      </c>
      <c r="I12" s="50">
        <v>45.89</v>
      </c>
      <c r="J12" s="49">
        <f t="shared" si="0"/>
        <v>92.91</v>
      </c>
      <c r="K12" s="25">
        <v>5</v>
      </c>
      <c r="L12" s="56">
        <v>88</v>
      </c>
      <c r="M12" s="56">
        <v>6</v>
      </c>
      <c r="N12" s="56">
        <v>85</v>
      </c>
      <c r="O12" s="56">
        <v>6</v>
      </c>
      <c r="P12" s="49">
        <v>66.19</v>
      </c>
      <c r="Q12" s="52">
        <f t="shared" si="1"/>
        <v>99.285</v>
      </c>
      <c r="R12" s="25">
        <v>4</v>
      </c>
      <c r="S12" s="52"/>
      <c r="T12" s="25"/>
      <c r="U12" s="52">
        <f t="shared" si="2"/>
        <v>460.19499999999994</v>
      </c>
      <c r="V12" s="48">
        <v>4</v>
      </c>
      <c r="W12" s="23" t="str">
        <f t="shared" si="3"/>
        <v>Schmitt</v>
      </c>
      <c r="X12" s="23" t="str">
        <f t="shared" si="3"/>
        <v>Peter</v>
      </c>
      <c r="Y12" s="23" t="str">
        <f t="shared" si="3"/>
        <v>SC Borussia 1920 Friedr.</v>
      </c>
      <c r="Z12" s="25" t="str">
        <f t="shared" si="3"/>
        <v>LM</v>
      </c>
      <c r="AA12" s="63" t="str">
        <f t="shared" si="3"/>
        <v>VDSF</v>
      </c>
      <c r="AB12" s="49">
        <v>74.01</v>
      </c>
      <c r="AC12" s="49">
        <v>73.58</v>
      </c>
      <c r="AD12" s="53">
        <f t="shared" si="4"/>
        <v>147.59</v>
      </c>
      <c r="AE12" s="102">
        <v>1</v>
      </c>
      <c r="AF12" s="49">
        <v>0</v>
      </c>
      <c r="AG12" s="52">
        <f t="shared" si="5"/>
        <v>0</v>
      </c>
      <c r="AH12" s="102"/>
      <c r="AI12" s="52">
        <f t="shared" si="6"/>
        <v>607.785</v>
      </c>
      <c r="AJ12" s="25">
        <v>8</v>
      </c>
      <c r="AK12" s="51"/>
      <c r="AL12" s="25"/>
      <c r="AM12" s="49"/>
      <c r="AN12" s="52"/>
      <c r="AO12" s="25"/>
      <c r="AP12" s="52"/>
      <c r="AQ12" s="52"/>
      <c r="AR12" s="115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</row>
    <row r="13" spans="1:156" s="55" customFormat="1" ht="13.5" customHeight="1">
      <c r="A13" s="131"/>
      <c r="B13" s="130"/>
      <c r="C13" s="135"/>
      <c r="D13" s="87"/>
      <c r="E13" s="88"/>
      <c r="F13" s="48"/>
      <c r="G13" s="122"/>
      <c r="H13" s="49"/>
      <c r="I13" s="50"/>
      <c r="J13" s="49"/>
      <c r="K13" s="25"/>
      <c r="L13" s="25"/>
      <c r="M13" s="25"/>
      <c r="N13" s="56"/>
      <c r="O13" s="56"/>
      <c r="P13" s="49"/>
      <c r="Q13" s="52"/>
      <c r="R13" s="101"/>
      <c r="S13" s="52"/>
      <c r="T13" s="25"/>
      <c r="U13" s="52"/>
      <c r="V13" s="65"/>
      <c r="W13" s="23"/>
      <c r="X13" s="23"/>
      <c r="Y13" s="23"/>
      <c r="Z13" s="25"/>
      <c r="AA13" s="63"/>
      <c r="AB13" s="49"/>
      <c r="AC13" s="49"/>
      <c r="AD13" s="53"/>
      <c r="AE13" s="102"/>
      <c r="AF13" s="49"/>
      <c r="AG13" s="52"/>
      <c r="AH13" s="102"/>
      <c r="AI13" s="52"/>
      <c r="AJ13" s="25"/>
      <c r="AK13" s="51"/>
      <c r="AL13" s="25"/>
      <c r="AM13" s="49"/>
      <c r="AN13" s="52"/>
      <c r="AO13" s="25"/>
      <c r="AP13" s="52"/>
      <c r="AQ13" s="52"/>
      <c r="AR13" s="116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</row>
    <row r="14" spans="1:156" s="55" customFormat="1" ht="13.5" customHeight="1">
      <c r="A14" s="132" t="s">
        <v>67</v>
      </c>
      <c r="B14" s="133" t="s">
        <v>68</v>
      </c>
      <c r="C14" s="136" t="s">
        <v>27</v>
      </c>
      <c r="D14" s="86" t="s">
        <v>87</v>
      </c>
      <c r="E14" s="84" t="s">
        <v>29</v>
      </c>
      <c r="F14" s="48">
        <v>90</v>
      </c>
      <c r="G14" s="56">
        <v>4</v>
      </c>
      <c r="H14" s="49">
        <v>46.43</v>
      </c>
      <c r="I14" s="50">
        <v>45.72</v>
      </c>
      <c r="J14" s="49">
        <f>SUM(H14,I14)</f>
        <v>92.15</v>
      </c>
      <c r="K14" s="25">
        <v>9</v>
      </c>
      <c r="L14" s="25">
        <v>92</v>
      </c>
      <c r="M14" s="25">
        <v>4</v>
      </c>
      <c r="N14" s="56">
        <v>100</v>
      </c>
      <c r="O14" s="122">
        <v>1</v>
      </c>
      <c r="P14" s="49">
        <v>62.06</v>
      </c>
      <c r="Q14" s="52">
        <f>P14*1.5</f>
        <v>93.09</v>
      </c>
      <c r="R14" s="25">
        <v>6</v>
      </c>
      <c r="S14" s="52"/>
      <c r="T14" s="25"/>
      <c r="U14" s="52">
        <f>SUM(F14,J14,L14,N14,Q14)</f>
        <v>467.24</v>
      </c>
      <c r="V14" s="129">
        <v>1</v>
      </c>
      <c r="W14" s="23"/>
      <c r="X14" s="23"/>
      <c r="Y14" s="23"/>
      <c r="Z14" s="25"/>
      <c r="AA14" s="63"/>
      <c r="AB14" s="49"/>
      <c r="AC14" s="49"/>
      <c r="AD14" s="53"/>
      <c r="AE14" s="102"/>
      <c r="AF14" s="49"/>
      <c r="AG14" s="52"/>
      <c r="AH14" s="102"/>
      <c r="AI14" s="52"/>
      <c r="AJ14" s="25"/>
      <c r="AK14" s="51"/>
      <c r="AL14" s="25"/>
      <c r="AM14" s="49"/>
      <c r="AN14" s="52"/>
      <c r="AO14" s="25"/>
      <c r="AP14" s="52"/>
      <c r="AQ14" s="52"/>
      <c r="AR14" s="116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</row>
    <row r="15" spans="1:156" s="55" customFormat="1" ht="13.5" customHeight="1">
      <c r="A15" s="132" t="s">
        <v>99</v>
      </c>
      <c r="B15" s="133" t="s">
        <v>88</v>
      </c>
      <c r="C15" s="136" t="s">
        <v>27</v>
      </c>
      <c r="D15" s="86" t="s">
        <v>87</v>
      </c>
      <c r="E15" s="84" t="s">
        <v>29</v>
      </c>
      <c r="F15" s="48">
        <v>70</v>
      </c>
      <c r="G15" s="56">
        <v>9</v>
      </c>
      <c r="H15" s="49">
        <v>46.91</v>
      </c>
      <c r="I15" s="50">
        <v>44.47</v>
      </c>
      <c r="J15" s="49">
        <f>SUM(H15,I15)</f>
        <v>91.38</v>
      </c>
      <c r="K15" s="25">
        <v>6</v>
      </c>
      <c r="L15" s="56">
        <v>86</v>
      </c>
      <c r="M15" s="56">
        <v>7</v>
      </c>
      <c r="N15" s="56">
        <v>80</v>
      </c>
      <c r="O15" s="56">
        <v>7</v>
      </c>
      <c r="P15" s="49">
        <v>58.55</v>
      </c>
      <c r="Q15" s="52">
        <f>P15*1.5</f>
        <v>87.82499999999999</v>
      </c>
      <c r="R15" s="25">
        <v>9</v>
      </c>
      <c r="S15" s="52"/>
      <c r="T15" s="25"/>
      <c r="U15" s="52">
        <f>SUM(F15,J15,L15,N15,Q15)</f>
        <v>415.205</v>
      </c>
      <c r="V15" s="102">
        <v>2</v>
      </c>
      <c r="W15" s="23" t="str">
        <f>A15</f>
        <v>Bratz</v>
      </c>
      <c r="X15" s="23" t="str">
        <f>B15</f>
        <v>Julian</v>
      </c>
      <c r="Y15" s="23" t="str">
        <f>C15</f>
        <v>SC Borussia 1920 Friedr.</v>
      </c>
      <c r="Z15" s="25" t="str">
        <f>D15</f>
        <v>AJM</v>
      </c>
      <c r="AA15" s="63" t="str">
        <f>E15</f>
        <v>VDSF</v>
      </c>
      <c r="AB15" s="49">
        <v>59.03</v>
      </c>
      <c r="AC15" s="49">
        <v>56.5</v>
      </c>
      <c r="AD15" s="53">
        <f>SUM(AB15,AC15)</f>
        <v>115.53</v>
      </c>
      <c r="AE15" s="25">
        <v>7</v>
      </c>
      <c r="AF15" s="49">
        <v>94.69</v>
      </c>
      <c r="AG15" s="52">
        <f>AF15*1.5</f>
        <v>142.035</v>
      </c>
      <c r="AH15" s="25">
        <v>5</v>
      </c>
      <c r="AI15" s="52">
        <f>SUM(U15,AD15,AG15)</f>
        <v>672.77</v>
      </c>
      <c r="AJ15" s="25">
        <v>6</v>
      </c>
      <c r="AK15" s="51"/>
      <c r="AL15" s="25"/>
      <c r="AM15" s="49"/>
      <c r="AN15" s="52"/>
      <c r="AO15" s="25"/>
      <c r="AP15" s="52"/>
      <c r="AQ15" s="52"/>
      <c r="AR15" s="116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</row>
    <row r="16" spans="1:156" s="55" customFormat="1" ht="13.5" customHeight="1">
      <c r="A16" s="133"/>
      <c r="B16" s="133"/>
      <c r="C16" s="47"/>
      <c r="D16" s="70"/>
      <c r="E16" s="69"/>
      <c r="F16" s="48"/>
      <c r="G16" s="122"/>
      <c r="H16" s="49"/>
      <c r="I16" s="50"/>
      <c r="J16" s="49"/>
      <c r="K16" s="25"/>
      <c r="L16" s="56"/>
      <c r="M16" s="56"/>
      <c r="N16" s="56"/>
      <c r="O16" s="56"/>
      <c r="P16" s="49"/>
      <c r="Q16" s="52"/>
      <c r="R16" s="25"/>
      <c r="S16" s="52"/>
      <c r="T16" s="25"/>
      <c r="U16" s="52"/>
      <c r="V16" s="65"/>
      <c r="W16" s="23"/>
      <c r="X16" s="23"/>
      <c r="Y16" s="23"/>
      <c r="Z16" s="25"/>
      <c r="AA16" s="63"/>
      <c r="AB16" s="49"/>
      <c r="AC16" s="49"/>
      <c r="AD16" s="53"/>
      <c r="AE16" s="102"/>
      <c r="AF16" s="49"/>
      <c r="AG16" s="52"/>
      <c r="AH16" s="102"/>
      <c r="AI16" s="52"/>
      <c r="AJ16" s="116"/>
      <c r="AK16" s="51"/>
      <c r="AL16" s="25"/>
      <c r="AM16" s="49"/>
      <c r="AN16" s="52"/>
      <c r="AO16" s="25"/>
      <c r="AP16" s="52"/>
      <c r="AQ16" s="52"/>
      <c r="AR16" s="116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</row>
    <row r="17" spans="1:156" s="55" customFormat="1" ht="13.5" customHeight="1">
      <c r="A17" s="130" t="s">
        <v>54</v>
      </c>
      <c r="B17" s="130" t="s">
        <v>55</v>
      </c>
      <c r="C17" s="134" t="s">
        <v>81</v>
      </c>
      <c r="D17" s="82" t="s">
        <v>40</v>
      </c>
      <c r="E17" s="84" t="s">
        <v>33</v>
      </c>
      <c r="F17" s="48">
        <v>95</v>
      </c>
      <c r="G17" s="122">
        <v>1</v>
      </c>
      <c r="H17" s="49">
        <v>47.11</v>
      </c>
      <c r="I17" s="50">
        <v>45.98</v>
      </c>
      <c r="J17" s="49">
        <f aca="true" t="shared" si="7" ref="J17:J29">SUM(H17,I17)</f>
        <v>93.09</v>
      </c>
      <c r="K17" s="102">
        <v>1</v>
      </c>
      <c r="L17" s="56">
        <v>84</v>
      </c>
      <c r="M17" s="56">
        <v>5</v>
      </c>
      <c r="N17" s="56">
        <v>80</v>
      </c>
      <c r="O17" s="56">
        <v>2</v>
      </c>
      <c r="P17" s="49">
        <v>61.32</v>
      </c>
      <c r="Q17" s="52">
        <f aca="true" t="shared" si="8" ref="Q17:Q22">P17*1.5</f>
        <v>91.98</v>
      </c>
      <c r="R17" s="25">
        <v>2</v>
      </c>
      <c r="S17" s="52"/>
      <c r="T17" s="25"/>
      <c r="U17" s="52">
        <f aca="true" t="shared" si="9" ref="U17:U22">SUM(F17,J17,L17,N17,Q17)</f>
        <v>444.07000000000005</v>
      </c>
      <c r="V17" s="129">
        <v>1</v>
      </c>
      <c r="W17" s="23" t="str">
        <f aca="true" t="shared" si="10" ref="W17:AA20">A17</f>
        <v>Behlert</v>
      </c>
      <c r="X17" s="23" t="str">
        <f t="shared" si="10"/>
        <v>Detlef</v>
      </c>
      <c r="Y17" s="23" t="str">
        <f t="shared" si="10"/>
        <v>AV Wendenschloss</v>
      </c>
      <c r="Z17" s="25" t="str">
        <f t="shared" si="10"/>
        <v>S</v>
      </c>
      <c r="AA17" s="63" t="str">
        <f t="shared" si="10"/>
        <v>DAV</v>
      </c>
      <c r="AB17" s="49">
        <v>59.23</v>
      </c>
      <c r="AC17" s="49">
        <v>53.66</v>
      </c>
      <c r="AD17" s="53">
        <f>SUM(AB17,AC17)</f>
        <v>112.88999999999999</v>
      </c>
      <c r="AE17" s="102">
        <v>1</v>
      </c>
      <c r="AF17" s="49">
        <v>98.53</v>
      </c>
      <c r="AG17" s="52">
        <f>AF17*1.5</f>
        <v>147.79500000000002</v>
      </c>
      <c r="AH17" s="102">
        <v>1</v>
      </c>
      <c r="AI17" s="52">
        <f>SUM(U17,AD17,AG17)</f>
        <v>704.7550000000001</v>
      </c>
      <c r="AJ17" s="102">
        <v>1</v>
      </c>
      <c r="AK17" s="51">
        <v>65</v>
      </c>
      <c r="AL17" s="25">
        <v>4</v>
      </c>
      <c r="AM17" s="49">
        <v>98.08</v>
      </c>
      <c r="AN17" s="52">
        <f>AM17*1.5</f>
        <v>147.12</v>
      </c>
      <c r="AO17" s="25">
        <v>2</v>
      </c>
      <c r="AP17" s="52">
        <f>SUM(AK17,AN17)</f>
        <v>212.12</v>
      </c>
      <c r="AQ17" s="52">
        <f>AI17+AP17</f>
        <v>916.8750000000001</v>
      </c>
      <c r="AR17" s="25">
        <v>4</v>
      </c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</row>
    <row r="18" spans="1:156" s="55" customFormat="1" ht="13.5" customHeight="1">
      <c r="A18" s="130" t="s">
        <v>53</v>
      </c>
      <c r="B18" s="130" t="s">
        <v>56</v>
      </c>
      <c r="C18" s="134" t="s">
        <v>27</v>
      </c>
      <c r="D18" s="82" t="s">
        <v>40</v>
      </c>
      <c r="E18" s="84" t="s">
        <v>29</v>
      </c>
      <c r="F18" s="48">
        <v>80</v>
      </c>
      <c r="G18" s="56">
        <v>3</v>
      </c>
      <c r="H18" s="49">
        <v>45.01</v>
      </c>
      <c r="I18" s="50">
        <v>41.66</v>
      </c>
      <c r="J18" s="49">
        <f t="shared" si="7"/>
        <v>86.66999999999999</v>
      </c>
      <c r="K18" s="25">
        <v>2</v>
      </c>
      <c r="L18" s="25">
        <v>84</v>
      </c>
      <c r="M18" s="25">
        <v>4</v>
      </c>
      <c r="N18" s="56">
        <v>75</v>
      </c>
      <c r="O18" s="56">
        <v>3</v>
      </c>
      <c r="P18" s="49">
        <v>58.85</v>
      </c>
      <c r="Q18" s="52">
        <f t="shared" si="8"/>
        <v>88.275</v>
      </c>
      <c r="R18" s="25">
        <v>3</v>
      </c>
      <c r="S18" s="52"/>
      <c r="T18" s="25"/>
      <c r="U18" s="52">
        <f t="shared" si="9"/>
        <v>413.94499999999994</v>
      </c>
      <c r="V18" s="102">
        <v>2</v>
      </c>
      <c r="W18" s="23" t="str">
        <f t="shared" si="10"/>
        <v>Musial</v>
      </c>
      <c r="X18" s="23" t="str">
        <f t="shared" si="10"/>
        <v>Volker</v>
      </c>
      <c r="Y18" s="23" t="str">
        <f t="shared" si="10"/>
        <v>SC Borussia 1920 Friedr.</v>
      </c>
      <c r="Z18" s="25" t="str">
        <f t="shared" si="10"/>
        <v>S</v>
      </c>
      <c r="AA18" s="63" t="str">
        <f t="shared" si="10"/>
        <v>VDSF</v>
      </c>
      <c r="AB18" s="49">
        <v>53.91</v>
      </c>
      <c r="AC18" s="49">
        <v>53.66</v>
      </c>
      <c r="AD18" s="53">
        <f>SUM(AB18,AC18)</f>
        <v>107.57</v>
      </c>
      <c r="AE18" s="25">
        <v>2</v>
      </c>
      <c r="AF18" s="49">
        <v>90.52</v>
      </c>
      <c r="AG18" s="52">
        <f>AF18*1.5</f>
        <v>135.78</v>
      </c>
      <c r="AH18" s="25">
        <v>2</v>
      </c>
      <c r="AI18" s="52">
        <f>SUM(U18,AD18,AG18)</f>
        <v>657.2949999999998</v>
      </c>
      <c r="AJ18" s="102">
        <v>2</v>
      </c>
      <c r="AK18" s="51">
        <v>50</v>
      </c>
      <c r="AL18" s="25">
        <v>8</v>
      </c>
      <c r="AM18" s="49">
        <v>57.5</v>
      </c>
      <c r="AN18" s="52">
        <f>AM18*1.5</f>
        <v>86.25</v>
      </c>
      <c r="AO18" s="25">
        <v>7</v>
      </c>
      <c r="AP18" s="52">
        <f>SUM(AK18,AN18)</f>
        <v>136.25</v>
      </c>
      <c r="AQ18" s="52">
        <f>AI18+AP18</f>
        <v>793.5449999999998</v>
      </c>
      <c r="AR18" s="25">
        <v>6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</row>
    <row r="19" spans="1:156" s="55" customFormat="1" ht="13.5" customHeight="1">
      <c r="A19" s="130" t="s">
        <v>45</v>
      </c>
      <c r="B19" s="130" t="s">
        <v>46</v>
      </c>
      <c r="C19" s="134" t="s">
        <v>32</v>
      </c>
      <c r="D19" s="82" t="s">
        <v>40</v>
      </c>
      <c r="E19" s="84" t="s">
        <v>33</v>
      </c>
      <c r="F19" s="48">
        <v>90</v>
      </c>
      <c r="G19" s="56">
        <v>2</v>
      </c>
      <c r="H19" s="49">
        <v>43.87</v>
      </c>
      <c r="I19" s="50">
        <v>42.3</v>
      </c>
      <c r="J19" s="49">
        <f t="shared" si="7"/>
        <v>86.16999999999999</v>
      </c>
      <c r="K19" s="25">
        <v>3</v>
      </c>
      <c r="L19" s="56">
        <v>88</v>
      </c>
      <c r="M19" s="56">
        <v>2</v>
      </c>
      <c r="N19" s="56">
        <v>65</v>
      </c>
      <c r="O19" s="56">
        <v>4</v>
      </c>
      <c r="P19" s="49">
        <v>28.13</v>
      </c>
      <c r="Q19" s="52">
        <f t="shared" si="8"/>
        <v>42.195</v>
      </c>
      <c r="R19" s="25">
        <v>6</v>
      </c>
      <c r="S19" s="52"/>
      <c r="T19" s="25"/>
      <c r="U19" s="52">
        <f t="shared" si="9"/>
        <v>371.36499999999995</v>
      </c>
      <c r="V19" s="25">
        <v>5</v>
      </c>
      <c r="W19" s="23" t="str">
        <f t="shared" si="10"/>
        <v>Patt</v>
      </c>
      <c r="X19" s="23" t="str">
        <f t="shared" si="10"/>
        <v>Friedrich</v>
      </c>
      <c r="Y19" s="23" t="str">
        <f t="shared" si="10"/>
        <v>AF Hohenschönhausen</v>
      </c>
      <c r="Z19" s="25" t="str">
        <f t="shared" si="10"/>
        <v>S</v>
      </c>
      <c r="AA19" s="63" t="str">
        <f t="shared" si="10"/>
        <v>DAV</v>
      </c>
      <c r="AB19" s="49">
        <v>35.82</v>
      </c>
      <c r="AC19" s="49">
        <v>34.96</v>
      </c>
      <c r="AD19" s="53">
        <f>SUM(AB19,AC19)</f>
        <v>70.78</v>
      </c>
      <c r="AE19" s="25">
        <v>4</v>
      </c>
      <c r="AF19" s="49">
        <v>82.98</v>
      </c>
      <c r="AG19" s="52">
        <f>AF19*1.5</f>
        <v>124.47</v>
      </c>
      <c r="AH19" s="25">
        <v>3</v>
      </c>
      <c r="AI19" s="52">
        <f>SUM(U19,AD19,AG19)</f>
        <v>566.615</v>
      </c>
      <c r="AJ19" s="102">
        <v>3</v>
      </c>
      <c r="AK19" s="51"/>
      <c r="AL19" s="25"/>
      <c r="AM19" s="49"/>
      <c r="AN19" s="52"/>
      <c r="AO19" s="25"/>
      <c r="AP19" s="52"/>
      <c r="AQ19" s="52"/>
      <c r="AR19" s="116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</row>
    <row r="20" spans="1:156" s="55" customFormat="1" ht="13.5" customHeight="1">
      <c r="A20" s="130" t="s">
        <v>64</v>
      </c>
      <c r="B20" s="130" t="s">
        <v>65</v>
      </c>
      <c r="C20" s="134" t="s">
        <v>27</v>
      </c>
      <c r="D20" s="82" t="s">
        <v>40</v>
      </c>
      <c r="E20" s="84" t="s">
        <v>29</v>
      </c>
      <c r="F20" s="48">
        <v>70</v>
      </c>
      <c r="G20" s="56">
        <v>5</v>
      </c>
      <c r="H20" s="49">
        <v>27.84</v>
      </c>
      <c r="I20" s="50">
        <v>27.56</v>
      </c>
      <c r="J20" s="49">
        <f t="shared" si="7"/>
        <v>55.4</v>
      </c>
      <c r="K20" s="25">
        <v>6</v>
      </c>
      <c r="L20" s="25">
        <v>86</v>
      </c>
      <c r="M20" s="25">
        <v>3</v>
      </c>
      <c r="N20" s="56">
        <v>50</v>
      </c>
      <c r="O20" s="56">
        <v>6</v>
      </c>
      <c r="P20" s="49">
        <v>47.53</v>
      </c>
      <c r="Q20" s="52">
        <f t="shared" si="8"/>
        <v>71.295</v>
      </c>
      <c r="R20" s="25">
        <v>5</v>
      </c>
      <c r="S20" s="52"/>
      <c r="T20" s="25"/>
      <c r="U20" s="52">
        <f t="shared" si="9"/>
        <v>332.695</v>
      </c>
      <c r="V20" s="25">
        <v>6</v>
      </c>
      <c r="W20" s="23" t="str">
        <f t="shared" si="10"/>
        <v>Geisler</v>
      </c>
      <c r="X20" s="23" t="str">
        <f t="shared" si="10"/>
        <v>Jürgen</v>
      </c>
      <c r="Y20" s="23" t="str">
        <f t="shared" si="10"/>
        <v>SC Borussia 1920 Friedr.</v>
      </c>
      <c r="Z20" s="25" t="str">
        <f t="shared" si="10"/>
        <v>S</v>
      </c>
      <c r="AA20" s="63" t="str">
        <f t="shared" si="10"/>
        <v>VDSF</v>
      </c>
      <c r="AB20" s="49">
        <v>49.35</v>
      </c>
      <c r="AC20" s="49">
        <v>45.45</v>
      </c>
      <c r="AD20" s="53">
        <f>SUM(AB20,AC20)</f>
        <v>94.80000000000001</v>
      </c>
      <c r="AE20" s="25">
        <v>3</v>
      </c>
      <c r="AF20" s="49">
        <v>72.52</v>
      </c>
      <c r="AG20" s="52">
        <f>AF20*1.5</f>
        <v>108.78</v>
      </c>
      <c r="AH20" s="25">
        <v>4</v>
      </c>
      <c r="AI20" s="52">
        <f>SUM(U20,AD20,AG20)</f>
        <v>536.275</v>
      </c>
      <c r="AJ20" s="25">
        <v>4</v>
      </c>
      <c r="AK20" s="51"/>
      <c r="AL20" s="25"/>
      <c r="AM20" s="49"/>
      <c r="AN20" s="52"/>
      <c r="AO20" s="25"/>
      <c r="AP20" s="52"/>
      <c r="AQ20" s="52"/>
      <c r="AR20" s="116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</row>
    <row r="21" spans="1:156" s="55" customFormat="1" ht="13.5" customHeight="1">
      <c r="A21" s="130" t="s">
        <v>44</v>
      </c>
      <c r="B21" s="130" t="s">
        <v>43</v>
      </c>
      <c r="C21" s="134" t="s">
        <v>41</v>
      </c>
      <c r="D21" s="82" t="s">
        <v>40</v>
      </c>
      <c r="E21" s="84" t="s">
        <v>33</v>
      </c>
      <c r="F21" s="48">
        <v>75</v>
      </c>
      <c r="G21" s="56">
        <v>4</v>
      </c>
      <c r="H21" s="49">
        <v>37.83</v>
      </c>
      <c r="I21" s="50">
        <v>35.25</v>
      </c>
      <c r="J21" s="49">
        <f t="shared" si="7"/>
        <v>73.08</v>
      </c>
      <c r="K21" s="25">
        <v>5</v>
      </c>
      <c r="L21" s="56">
        <v>84</v>
      </c>
      <c r="M21" s="56">
        <v>6</v>
      </c>
      <c r="N21" s="56">
        <v>90</v>
      </c>
      <c r="O21" s="122">
        <v>1</v>
      </c>
      <c r="P21" s="49">
        <v>56.87</v>
      </c>
      <c r="Q21" s="52">
        <f t="shared" si="8"/>
        <v>85.30499999999999</v>
      </c>
      <c r="R21" s="25">
        <v>4</v>
      </c>
      <c r="S21" s="52"/>
      <c r="T21" s="25" t="s">
        <v>20</v>
      </c>
      <c r="U21" s="52">
        <f t="shared" si="9"/>
        <v>407.385</v>
      </c>
      <c r="V21" s="102">
        <v>3</v>
      </c>
      <c r="W21" s="23"/>
      <c r="X21" s="23"/>
      <c r="Y21" s="23"/>
      <c r="Z21" s="25"/>
      <c r="AA21" s="63"/>
      <c r="AB21" s="49"/>
      <c r="AC21" s="49"/>
      <c r="AD21" s="53"/>
      <c r="AE21" s="80"/>
      <c r="AF21" s="49"/>
      <c r="AG21" s="52"/>
      <c r="AH21" s="80"/>
      <c r="AI21" s="52"/>
      <c r="AJ21" s="102"/>
      <c r="AK21" s="51"/>
      <c r="AL21" s="25"/>
      <c r="AM21" s="49"/>
      <c r="AN21" s="52"/>
      <c r="AO21" s="25"/>
      <c r="AP21" s="52"/>
      <c r="AQ21" s="52"/>
      <c r="AR21" s="116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</row>
    <row r="22" spans="1:134" s="55" customFormat="1" ht="13.5" customHeight="1">
      <c r="A22" s="130" t="s">
        <v>74</v>
      </c>
      <c r="B22" s="130" t="s">
        <v>75</v>
      </c>
      <c r="C22" s="134" t="s">
        <v>81</v>
      </c>
      <c r="D22" s="82" t="s">
        <v>40</v>
      </c>
      <c r="E22" s="84" t="s">
        <v>33</v>
      </c>
      <c r="F22" s="85">
        <v>45</v>
      </c>
      <c r="G22" s="56">
        <v>6</v>
      </c>
      <c r="H22" s="49">
        <v>43.81</v>
      </c>
      <c r="I22" s="50">
        <v>43.26</v>
      </c>
      <c r="J22" s="49">
        <f t="shared" si="7"/>
        <v>87.07</v>
      </c>
      <c r="K22" s="25">
        <v>4</v>
      </c>
      <c r="L22" s="56">
        <v>88</v>
      </c>
      <c r="M22" s="122">
        <v>1</v>
      </c>
      <c r="N22" s="56">
        <v>65</v>
      </c>
      <c r="O22" s="56">
        <v>5</v>
      </c>
      <c r="P22" s="49">
        <v>63.66</v>
      </c>
      <c r="Q22" s="52">
        <f t="shared" si="8"/>
        <v>95.49</v>
      </c>
      <c r="R22" s="102">
        <v>1</v>
      </c>
      <c r="S22" s="52"/>
      <c r="T22" s="80"/>
      <c r="U22" s="52">
        <f t="shared" si="9"/>
        <v>380.56</v>
      </c>
      <c r="V22" s="25">
        <v>4</v>
      </c>
      <c r="W22" s="23"/>
      <c r="X22" s="23"/>
      <c r="Y22" s="23"/>
      <c r="Z22" s="25"/>
      <c r="AA22" s="63"/>
      <c r="AD22" s="53"/>
      <c r="AE22" s="80"/>
      <c r="AG22" s="52"/>
      <c r="AH22" s="80"/>
      <c r="AI22" s="52"/>
      <c r="AJ22" s="102"/>
      <c r="AN22" s="52"/>
      <c r="AP22" s="52"/>
      <c r="AQ22" s="52"/>
      <c r="AR22" s="117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</row>
    <row r="23" spans="1:156" s="55" customFormat="1" ht="13.5" customHeight="1">
      <c r="A23" s="133"/>
      <c r="B23" s="133"/>
      <c r="C23" s="47"/>
      <c r="D23" s="70"/>
      <c r="E23" s="70"/>
      <c r="F23" s="48"/>
      <c r="G23" s="122"/>
      <c r="H23" s="49"/>
      <c r="I23" s="50"/>
      <c r="J23" s="49">
        <f t="shared" si="7"/>
        <v>0</v>
      </c>
      <c r="K23" s="25"/>
      <c r="L23" s="56"/>
      <c r="M23" s="75"/>
      <c r="N23" s="56"/>
      <c r="O23" s="75"/>
      <c r="P23" s="49"/>
      <c r="Q23" s="52"/>
      <c r="R23" s="80"/>
      <c r="S23" s="52"/>
      <c r="T23" s="80"/>
      <c r="U23" s="52"/>
      <c r="V23" s="80"/>
      <c r="W23" s="23"/>
      <c r="X23" s="23"/>
      <c r="Y23" s="23"/>
      <c r="Z23" s="25"/>
      <c r="AA23" s="63"/>
      <c r="AD23" s="53"/>
      <c r="AE23" s="108"/>
      <c r="AG23" s="52"/>
      <c r="AH23" s="108"/>
      <c r="AI23" s="52"/>
      <c r="AJ23" s="116"/>
      <c r="AN23" s="52"/>
      <c r="AP23" s="52"/>
      <c r="AQ23" s="52"/>
      <c r="AR23" s="117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</row>
    <row r="24" spans="1:156" s="55" customFormat="1" ht="13.5" customHeight="1">
      <c r="A24" s="130" t="s">
        <v>76</v>
      </c>
      <c r="B24" s="130" t="s">
        <v>84</v>
      </c>
      <c r="C24" s="134" t="s">
        <v>27</v>
      </c>
      <c r="D24" s="82" t="s">
        <v>47</v>
      </c>
      <c r="E24" s="84" t="s">
        <v>29</v>
      </c>
      <c r="F24" s="56">
        <v>80</v>
      </c>
      <c r="G24" s="56">
        <v>3</v>
      </c>
      <c r="H24" s="49">
        <v>37.9</v>
      </c>
      <c r="I24" s="50">
        <v>35.98</v>
      </c>
      <c r="J24" s="49">
        <f t="shared" si="7"/>
        <v>73.88</v>
      </c>
      <c r="K24" s="25">
        <v>3</v>
      </c>
      <c r="L24" s="56">
        <v>86</v>
      </c>
      <c r="M24" s="56">
        <v>2</v>
      </c>
      <c r="N24" s="25">
        <v>80</v>
      </c>
      <c r="O24" s="122">
        <v>1</v>
      </c>
      <c r="P24" s="49">
        <v>56.93</v>
      </c>
      <c r="Q24" s="52">
        <f>P24*1.5</f>
        <v>85.395</v>
      </c>
      <c r="R24" s="25">
        <v>2</v>
      </c>
      <c r="S24" s="52"/>
      <c r="T24" s="25"/>
      <c r="U24" s="52">
        <f>SUM(F24,J24,L24,N24,Q24)</f>
        <v>405.275</v>
      </c>
      <c r="V24" s="102">
        <v>1</v>
      </c>
      <c r="W24" s="23" t="str">
        <f aca="true" t="shared" si="11" ref="W24:AA27">A24</f>
        <v>Schmitt</v>
      </c>
      <c r="X24" s="23" t="str">
        <f t="shared" si="11"/>
        <v>Jasmin</v>
      </c>
      <c r="Y24" s="23" t="str">
        <f t="shared" si="11"/>
        <v>SC Borussia 1920 Friedr.</v>
      </c>
      <c r="Z24" s="25" t="str">
        <f t="shared" si="11"/>
        <v>LD</v>
      </c>
      <c r="AA24" s="63" t="str">
        <f t="shared" si="11"/>
        <v>VDSF</v>
      </c>
      <c r="AB24" s="49"/>
      <c r="AC24" s="49"/>
      <c r="AD24" s="53"/>
      <c r="AE24" s="102"/>
      <c r="AF24" s="49"/>
      <c r="AG24" s="52"/>
      <c r="AH24" s="102"/>
      <c r="AI24" s="52"/>
      <c r="AJ24" s="116"/>
      <c r="AL24" s="103"/>
      <c r="AN24" s="52"/>
      <c r="AO24" s="103"/>
      <c r="AP24" s="52"/>
      <c r="AQ24" s="52"/>
      <c r="AR24" s="115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</row>
    <row r="25" spans="1:156" s="55" customFormat="1" ht="13.5" customHeight="1">
      <c r="A25" s="130" t="s">
        <v>82</v>
      </c>
      <c r="B25" s="130" t="s">
        <v>83</v>
      </c>
      <c r="C25" s="134" t="s">
        <v>36</v>
      </c>
      <c r="D25" s="82" t="s">
        <v>47</v>
      </c>
      <c r="E25" s="84" t="s">
        <v>29</v>
      </c>
      <c r="F25" s="56">
        <v>85</v>
      </c>
      <c r="G25" s="122">
        <v>1</v>
      </c>
      <c r="H25" s="49">
        <v>41.67</v>
      </c>
      <c r="I25" s="50">
        <v>39.63</v>
      </c>
      <c r="J25" s="49">
        <f t="shared" si="7"/>
        <v>81.30000000000001</v>
      </c>
      <c r="K25" s="102">
        <v>1</v>
      </c>
      <c r="L25" s="56">
        <v>86</v>
      </c>
      <c r="M25" s="56">
        <v>3</v>
      </c>
      <c r="N25" s="25">
        <v>40</v>
      </c>
      <c r="O25" s="56">
        <v>3</v>
      </c>
      <c r="P25" s="49">
        <v>60.28</v>
      </c>
      <c r="Q25" s="52">
        <f>P25*1.5</f>
        <v>90.42</v>
      </c>
      <c r="R25" s="102">
        <v>1</v>
      </c>
      <c r="S25" s="52"/>
      <c r="T25" s="25"/>
      <c r="U25" s="52">
        <f>SUM(F25,J25,L25,N25,Q25)</f>
        <v>382.72</v>
      </c>
      <c r="V25" s="102">
        <v>2</v>
      </c>
      <c r="W25" s="23" t="str">
        <f t="shared" si="11"/>
        <v>Matthes</v>
      </c>
      <c r="X25" s="23" t="str">
        <f t="shared" si="11"/>
        <v>Katharina</v>
      </c>
      <c r="Y25" s="23" t="str">
        <f t="shared" si="11"/>
        <v>LV Berlin - Brandenburg</v>
      </c>
      <c r="Z25" s="25" t="str">
        <f t="shared" si="11"/>
        <v>LD</v>
      </c>
      <c r="AA25" s="63" t="str">
        <f t="shared" si="11"/>
        <v>VDSF</v>
      </c>
      <c r="AB25" s="49"/>
      <c r="AC25" s="49"/>
      <c r="AD25" s="53"/>
      <c r="AE25" s="102"/>
      <c r="AF25" s="49"/>
      <c r="AG25" s="52"/>
      <c r="AH25" s="102"/>
      <c r="AI25" s="52"/>
      <c r="AJ25" s="116"/>
      <c r="AK25" s="51">
        <v>65</v>
      </c>
      <c r="AL25" s="25">
        <v>5</v>
      </c>
      <c r="AM25" s="49">
        <v>82.37</v>
      </c>
      <c r="AN25" s="52">
        <f>AM25*1.5</f>
        <v>123.555</v>
      </c>
      <c r="AO25" s="25">
        <v>5</v>
      </c>
      <c r="AP25" s="52">
        <f>SUM(AK25,AN25)</f>
        <v>188.555</v>
      </c>
      <c r="AQ25" s="52">
        <f>U25+AP25</f>
        <v>571.2750000000001</v>
      </c>
      <c r="AR25" s="116">
        <v>1</v>
      </c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</row>
    <row r="26" spans="1:156" s="55" customFormat="1" ht="12.75" customHeight="1">
      <c r="A26" s="130" t="s">
        <v>48</v>
      </c>
      <c r="B26" s="130" t="s">
        <v>49</v>
      </c>
      <c r="C26" s="134" t="s">
        <v>42</v>
      </c>
      <c r="D26" s="82" t="s">
        <v>47</v>
      </c>
      <c r="E26" s="84" t="s">
        <v>29</v>
      </c>
      <c r="F26" s="56">
        <v>80</v>
      </c>
      <c r="G26" s="56">
        <v>2</v>
      </c>
      <c r="H26" s="49">
        <v>36.02</v>
      </c>
      <c r="I26" s="50">
        <v>34.51</v>
      </c>
      <c r="J26" s="49">
        <f t="shared" si="7"/>
        <v>70.53</v>
      </c>
      <c r="K26" s="25">
        <v>4</v>
      </c>
      <c r="L26" s="56">
        <v>82</v>
      </c>
      <c r="M26" s="56">
        <v>4</v>
      </c>
      <c r="N26" s="25">
        <v>60</v>
      </c>
      <c r="O26" s="56">
        <v>2</v>
      </c>
      <c r="P26" s="49">
        <v>56.77</v>
      </c>
      <c r="Q26" s="52">
        <f>P26*1.5</f>
        <v>85.155</v>
      </c>
      <c r="R26" s="25">
        <v>3</v>
      </c>
      <c r="S26" s="52"/>
      <c r="T26" s="25"/>
      <c r="U26" s="52">
        <f>SUM(F26,J26,L26,N26,Q26)</f>
        <v>377.68499999999995</v>
      </c>
      <c r="V26" s="102">
        <v>3</v>
      </c>
      <c r="W26" s="23" t="str">
        <f t="shared" si="11"/>
        <v>Abel</v>
      </c>
      <c r="X26" s="23" t="str">
        <f t="shared" si="11"/>
        <v>Nicole</v>
      </c>
      <c r="Y26" s="23" t="str">
        <f t="shared" si="11"/>
        <v>SAV Süd Tempelhof</v>
      </c>
      <c r="Z26" s="25" t="str">
        <f t="shared" si="11"/>
        <v>LD</v>
      </c>
      <c r="AA26" s="63" t="str">
        <f t="shared" si="11"/>
        <v>VDSF</v>
      </c>
      <c r="AB26" s="49"/>
      <c r="AC26" s="49"/>
      <c r="AD26" s="53"/>
      <c r="AE26" s="102"/>
      <c r="AF26" s="49"/>
      <c r="AG26" s="52"/>
      <c r="AH26" s="102"/>
      <c r="AI26" s="52"/>
      <c r="AJ26" s="116"/>
      <c r="AK26" s="51">
        <v>55</v>
      </c>
      <c r="AL26" s="25">
        <v>7</v>
      </c>
      <c r="AM26" s="49">
        <v>79.93</v>
      </c>
      <c r="AN26" s="52">
        <f>AM26*1.5</f>
        <v>119.89500000000001</v>
      </c>
      <c r="AO26" s="25">
        <v>6</v>
      </c>
      <c r="AP26" s="52">
        <f>SUM(AK26,AN26)</f>
        <v>174.895</v>
      </c>
      <c r="AQ26" s="52">
        <f>U26+AP26</f>
        <v>552.5799999999999</v>
      </c>
      <c r="AR26" s="116">
        <v>2</v>
      </c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</row>
    <row r="27" spans="1:156" s="55" customFormat="1" ht="13.5" customHeight="1">
      <c r="A27" s="130" t="s">
        <v>85</v>
      </c>
      <c r="B27" s="130" t="s">
        <v>86</v>
      </c>
      <c r="C27" s="134" t="s">
        <v>27</v>
      </c>
      <c r="D27" s="82" t="s">
        <v>47</v>
      </c>
      <c r="E27" s="84" t="s">
        <v>29</v>
      </c>
      <c r="F27" s="56">
        <v>60</v>
      </c>
      <c r="G27" s="56">
        <v>4</v>
      </c>
      <c r="H27" s="49">
        <v>39.99</v>
      </c>
      <c r="I27" s="50">
        <v>36.27</v>
      </c>
      <c r="J27" s="49">
        <f t="shared" si="7"/>
        <v>76.26</v>
      </c>
      <c r="K27" s="25">
        <v>2</v>
      </c>
      <c r="L27" s="56">
        <v>88</v>
      </c>
      <c r="M27" s="122">
        <v>1</v>
      </c>
      <c r="N27" s="25">
        <v>40</v>
      </c>
      <c r="O27" s="56">
        <v>4</v>
      </c>
      <c r="P27" s="49">
        <v>49.89</v>
      </c>
      <c r="Q27" s="52">
        <f>P27*1.5</f>
        <v>74.83500000000001</v>
      </c>
      <c r="R27" s="25">
        <v>4</v>
      </c>
      <c r="S27" s="52"/>
      <c r="T27" s="25"/>
      <c r="U27" s="52">
        <f>SUM(F27,J27,L27,N27,Q27)</f>
        <v>339.095</v>
      </c>
      <c r="V27" s="25">
        <v>4</v>
      </c>
      <c r="W27" s="23" t="str">
        <f t="shared" si="11"/>
        <v>Zimmermann</v>
      </c>
      <c r="X27" s="23" t="str">
        <f t="shared" si="11"/>
        <v>Britta</v>
      </c>
      <c r="Y27" s="23" t="str">
        <f t="shared" si="11"/>
        <v>SC Borussia 1920 Friedr.</v>
      </c>
      <c r="Z27" s="25" t="str">
        <f t="shared" si="11"/>
        <v>LD</v>
      </c>
      <c r="AA27" s="63" t="str">
        <f t="shared" si="11"/>
        <v>VDSF</v>
      </c>
      <c r="AB27" s="49"/>
      <c r="AC27" s="49"/>
      <c r="AD27" s="53"/>
      <c r="AE27" s="102"/>
      <c r="AF27" s="49"/>
      <c r="AG27" s="52"/>
      <c r="AH27" s="102"/>
      <c r="AI27" s="52"/>
      <c r="AJ27" s="116"/>
      <c r="AK27" s="51"/>
      <c r="AL27" s="25"/>
      <c r="AM27" s="49"/>
      <c r="AN27" s="52"/>
      <c r="AO27" s="25"/>
      <c r="AP27" s="52"/>
      <c r="AQ27" s="52"/>
      <c r="AR27" s="116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</row>
    <row r="28" spans="1:44" s="54" customFormat="1" ht="13.5" customHeight="1">
      <c r="A28" s="130"/>
      <c r="B28" s="130"/>
      <c r="C28" s="134"/>
      <c r="D28" s="82"/>
      <c r="E28" s="84"/>
      <c r="F28" s="48"/>
      <c r="G28" s="122"/>
      <c r="H28" s="49"/>
      <c r="I28" s="50"/>
      <c r="J28" s="49">
        <f t="shared" si="7"/>
        <v>0</v>
      </c>
      <c r="K28" s="25"/>
      <c r="L28" s="56"/>
      <c r="M28" s="56"/>
      <c r="N28" s="56"/>
      <c r="O28" s="56"/>
      <c r="P28" s="49"/>
      <c r="Q28" s="52"/>
      <c r="R28" s="25"/>
      <c r="S28" s="52"/>
      <c r="T28" s="25"/>
      <c r="U28" s="52"/>
      <c r="V28" s="25"/>
      <c r="W28" s="23"/>
      <c r="X28" s="23"/>
      <c r="Y28" s="23"/>
      <c r="Z28" s="25"/>
      <c r="AA28" s="63"/>
      <c r="AB28" s="49"/>
      <c r="AC28" s="49"/>
      <c r="AD28" s="53"/>
      <c r="AE28" s="102"/>
      <c r="AF28" s="49"/>
      <c r="AG28" s="52"/>
      <c r="AH28" s="102"/>
      <c r="AI28" s="52"/>
      <c r="AJ28" s="116"/>
      <c r="AK28" s="51"/>
      <c r="AL28" s="102"/>
      <c r="AM28" s="49"/>
      <c r="AN28" s="52"/>
      <c r="AO28" s="101"/>
      <c r="AP28" s="52"/>
      <c r="AQ28" s="52"/>
      <c r="AR28" s="115"/>
    </row>
    <row r="29" spans="1:44" ht="12.75">
      <c r="A29" s="133" t="s">
        <v>79</v>
      </c>
      <c r="B29" s="133" t="s">
        <v>65</v>
      </c>
      <c r="C29" s="47" t="s">
        <v>80</v>
      </c>
      <c r="D29" s="65" t="s">
        <v>66</v>
      </c>
      <c r="E29" s="84" t="s">
        <v>29</v>
      </c>
      <c r="F29" s="49">
        <v>60</v>
      </c>
      <c r="G29" s="49"/>
      <c r="H29" s="49">
        <v>32.22</v>
      </c>
      <c r="I29" s="49">
        <v>31.19</v>
      </c>
      <c r="J29" s="49">
        <f t="shared" si="7"/>
        <v>63.41</v>
      </c>
      <c r="K29" s="92"/>
      <c r="L29" s="56">
        <v>78</v>
      </c>
      <c r="M29" s="89"/>
      <c r="N29" s="56">
        <v>30</v>
      </c>
      <c r="O29" s="89"/>
      <c r="P29" s="49">
        <v>57.34</v>
      </c>
      <c r="Q29" s="52">
        <f>P29*1.5</f>
        <v>86.01</v>
      </c>
      <c r="R29" s="92"/>
      <c r="S29" s="94"/>
      <c r="T29" s="92"/>
      <c r="U29" s="52">
        <f>SUM(F29,J29,L29,N29,Q29)</f>
        <v>317.42</v>
      </c>
      <c r="V29" s="95"/>
      <c r="W29" s="23" t="str">
        <f>A29</f>
        <v>Laloi</v>
      </c>
      <c r="X29" s="23" t="str">
        <f>B29</f>
        <v>Jürgen</v>
      </c>
      <c r="Y29" s="23" t="str">
        <f>C29</f>
        <v>ASV Bingen</v>
      </c>
      <c r="Z29" s="25" t="str">
        <f>D29</f>
        <v>G</v>
      </c>
      <c r="AA29" s="63" t="str">
        <f>E29</f>
        <v>VDSF</v>
      </c>
      <c r="AB29" s="49">
        <v>55.73</v>
      </c>
      <c r="AC29" s="49">
        <v>53.96</v>
      </c>
      <c r="AD29" s="53">
        <f>SUM(AB29,AC29)</f>
        <v>109.69</v>
      </c>
      <c r="AE29" s="110"/>
      <c r="AF29" s="90">
        <v>92.81</v>
      </c>
      <c r="AG29" s="52">
        <f>AF29*1.5</f>
        <v>139.215</v>
      </c>
      <c r="AH29" s="110"/>
      <c r="AI29" s="52">
        <f>SUM(U29,AD29,AG29)</f>
        <v>566.325</v>
      </c>
      <c r="AJ29" s="118"/>
      <c r="AK29" s="93">
        <v>15</v>
      </c>
      <c r="AL29" s="110"/>
      <c r="AM29" s="52">
        <v>57.34</v>
      </c>
      <c r="AN29" s="52">
        <f>AM29*1.5</f>
        <v>86.01</v>
      </c>
      <c r="AO29" s="104"/>
      <c r="AP29" s="52">
        <f>SUM(AK29,AN29)</f>
        <v>101.01</v>
      </c>
      <c r="AQ29" s="52">
        <f>AI29+AP29</f>
        <v>667.335</v>
      </c>
      <c r="AR29" s="92">
        <v>1</v>
      </c>
    </row>
    <row r="30" spans="1:44" ht="12.75">
      <c r="A30" s="133"/>
      <c r="B30" s="133"/>
      <c r="C30" s="47"/>
      <c r="D30" s="65"/>
      <c r="E30" s="84"/>
      <c r="F30" s="89"/>
      <c r="G30" s="126"/>
      <c r="H30" s="90"/>
      <c r="I30" s="91"/>
      <c r="J30" s="49"/>
      <c r="K30" s="92"/>
      <c r="L30" s="89"/>
      <c r="M30" s="89"/>
      <c r="N30" s="89"/>
      <c r="O30" s="89"/>
      <c r="P30" s="90"/>
      <c r="Q30" s="52"/>
      <c r="R30" s="92"/>
      <c r="S30" s="94"/>
      <c r="T30" s="92"/>
      <c r="U30" s="52"/>
      <c r="V30" s="139"/>
      <c r="W30" s="23"/>
      <c r="X30" s="23"/>
      <c r="Y30" s="23"/>
      <c r="Z30" s="25"/>
      <c r="AA30" s="63"/>
      <c r="AB30" s="90"/>
      <c r="AC30" s="90"/>
      <c r="AD30" s="53"/>
      <c r="AE30" s="110"/>
      <c r="AF30" s="90"/>
      <c r="AG30" s="52"/>
      <c r="AH30" s="110"/>
      <c r="AI30" s="52"/>
      <c r="AJ30" s="118"/>
      <c r="AK30" s="93"/>
      <c r="AL30" s="110"/>
      <c r="AM30" s="90"/>
      <c r="AN30" s="52"/>
      <c r="AO30" s="104"/>
      <c r="AP30" s="52"/>
      <c r="AQ30" s="52"/>
      <c r="AR30" s="118"/>
    </row>
    <row r="31" spans="1:44" s="54" customFormat="1" ht="12.75" customHeight="1">
      <c r="A31" s="133" t="s">
        <v>99</v>
      </c>
      <c r="B31" s="133" t="s">
        <v>58</v>
      </c>
      <c r="C31" s="47" t="s">
        <v>89</v>
      </c>
      <c r="D31" s="65" t="s">
        <v>66</v>
      </c>
      <c r="E31" s="84" t="s">
        <v>33</v>
      </c>
      <c r="F31" s="56">
        <v>40</v>
      </c>
      <c r="G31" s="122"/>
      <c r="H31" s="49">
        <v>27.99</v>
      </c>
      <c r="I31" s="50">
        <v>27.49</v>
      </c>
      <c r="J31" s="49">
        <f>SUM(H31,I31)</f>
        <v>55.48</v>
      </c>
      <c r="K31" s="25"/>
      <c r="L31" s="56">
        <v>44</v>
      </c>
      <c r="M31" s="56"/>
      <c r="N31" s="25">
        <v>15</v>
      </c>
      <c r="O31" s="56"/>
      <c r="P31" s="49">
        <v>50.29</v>
      </c>
      <c r="Q31" s="52">
        <f>P31*1.5</f>
        <v>75.435</v>
      </c>
      <c r="R31" s="25"/>
      <c r="S31" s="52"/>
      <c r="T31" s="25"/>
      <c r="U31" s="52">
        <f>SUM(F31,J31,L31,N31,Q31)</f>
        <v>229.915</v>
      </c>
      <c r="V31" s="25"/>
      <c r="W31" s="23" t="str">
        <f>A31</f>
        <v>Bratz</v>
      </c>
      <c r="X31" s="23" t="str">
        <f>B31</f>
        <v>Petra</v>
      </c>
      <c r="Y31" s="23" t="str">
        <f>C31</f>
        <v>AV Brüssow</v>
      </c>
      <c r="Z31" s="25" t="str">
        <f>D31</f>
        <v>G</v>
      </c>
      <c r="AA31" s="63" t="str">
        <f>E31</f>
        <v>DAV</v>
      </c>
      <c r="AB31" s="49"/>
      <c r="AC31" s="49"/>
      <c r="AD31" s="53"/>
      <c r="AE31" s="102"/>
      <c r="AF31" s="49"/>
      <c r="AG31" s="52"/>
      <c r="AH31" s="102"/>
      <c r="AI31" s="52"/>
      <c r="AJ31" s="116"/>
      <c r="AK31" s="51"/>
      <c r="AL31" s="102"/>
      <c r="AM31" s="49"/>
      <c r="AN31" s="52"/>
      <c r="AO31" s="101"/>
      <c r="AP31" s="52"/>
      <c r="AQ31" s="52"/>
      <c r="AR31" s="116"/>
    </row>
  </sheetData>
  <sheetProtection/>
  <mergeCells count="15">
    <mergeCell ref="A1:O1"/>
    <mergeCell ref="AB3:AE3"/>
    <mergeCell ref="AF3:AH3"/>
    <mergeCell ref="U3:V3"/>
    <mergeCell ref="W1:AK1"/>
    <mergeCell ref="AI3:AJ3"/>
    <mergeCell ref="AK3:AL3"/>
    <mergeCell ref="S3:T3"/>
    <mergeCell ref="F3:G3"/>
    <mergeCell ref="AQ3:AR3"/>
    <mergeCell ref="AM3:AO3"/>
    <mergeCell ref="H3:K3"/>
    <mergeCell ref="L3:M3"/>
    <mergeCell ref="N3:O3"/>
    <mergeCell ref="P3:R3"/>
  </mergeCells>
  <printOptions/>
  <pageMargins left="0.3937007874015748" right="0.1968503937007874" top="0.5905511811023623" bottom="0.5905511811023623" header="0.5118110236220472" footer="0.5118110236220472"/>
  <pageSetup fitToHeight="0" fitToWidth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D31"/>
  <sheetViews>
    <sheetView zoomScale="105" zoomScaleNormal="105" zoomScalePageLayoutView="0" workbookViewId="0" topLeftCell="A1">
      <selection activeCell="B29" sqref="B29"/>
    </sheetView>
  </sheetViews>
  <sheetFormatPr defaultColWidth="10.00390625" defaultRowHeight="12.75"/>
  <cols>
    <col min="1" max="1" width="10.57421875" style="74" customWidth="1"/>
    <col min="2" max="2" width="10.140625" style="74" customWidth="1"/>
    <col min="3" max="3" width="16.28125" style="74" customWidth="1"/>
    <col min="4" max="4" width="4.57421875" style="29" customWidth="1"/>
    <col min="5" max="5" width="4.57421875" style="62" customWidth="1"/>
    <col min="6" max="6" width="5.7109375" style="1" customWidth="1"/>
    <col min="7" max="7" width="3.57421875" style="46" customWidth="1"/>
    <col min="8" max="8" width="7.421875" style="3" customWidth="1"/>
    <col min="9" max="9" width="8.421875" style="2" customWidth="1"/>
    <col min="10" max="10" width="7.8515625" style="3" customWidth="1"/>
    <col min="11" max="11" width="2.7109375" style="6" customWidth="1"/>
    <col min="12" max="12" width="5.421875" style="1" customWidth="1"/>
    <col min="13" max="13" width="3.421875" style="1" customWidth="1"/>
    <col min="14" max="14" width="6.7109375" style="1" customWidth="1"/>
    <col min="15" max="15" width="3.7109375" style="1" customWidth="1"/>
    <col min="16" max="16" width="6.7109375" style="3" customWidth="1"/>
    <col min="17" max="17" width="9.421875" style="4" customWidth="1"/>
    <col min="18" max="18" width="2.7109375" style="6" customWidth="1"/>
    <col min="19" max="19" width="8.7109375" style="4" customWidth="1"/>
    <col min="20" max="20" width="2.8515625" style="6" customWidth="1"/>
    <col min="21" max="21" width="8.57421875" style="5" customWidth="1"/>
    <col min="22" max="22" width="3.28125" style="45" customWidth="1"/>
    <col min="23" max="16384" width="10.00390625" style="5" customWidth="1"/>
  </cols>
  <sheetData>
    <row r="1" spans="1:22" s="13" customFormat="1" ht="15.75" customHeight="1">
      <c r="A1" s="149" t="s">
        <v>98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0"/>
      <c r="Q1" s="11"/>
      <c r="R1" s="14"/>
      <c r="S1" s="12" t="s">
        <v>20</v>
      </c>
      <c r="T1" s="43"/>
      <c r="V1" s="14"/>
    </row>
    <row r="2" spans="1:22" s="13" customFormat="1" ht="12.75">
      <c r="A2" s="33"/>
      <c r="B2" s="33"/>
      <c r="C2" s="33"/>
      <c r="D2" s="28"/>
      <c r="E2" s="58"/>
      <c r="F2" s="15"/>
      <c r="G2" s="15"/>
      <c r="H2" s="10"/>
      <c r="I2" s="16"/>
      <c r="J2" s="10"/>
      <c r="K2" s="14"/>
      <c r="L2" s="15"/>
      <c r="M2" s="15"/>
      <c r="N2" s="15"/>
      <c r="O2" s="15"/>
      <c r="P2" s="10"/>
      <c r="Q2" s="11"/>
      <c r="R2" s="14"/>
      <c r="S2" s="11"/>
      <c r="T2" s="14"/>
      <c r="V2" s="14"/>
    </row>
    <row r="3" spans="1:134" s="23" customFormat="1" ht="13.5" customHeight="1">
      <c r="A3" s="23" t="s">
        <v>0</v>
      </c>
      <c r="B3" s="23" t="s">
        <v>1</v>
      </c>
      <c r="C3" s="23" t="s">
        <v>2</v>
      </c>
      <c r="D3" s="30" t="s">
        <v>3</v>
      </c>
      <c r="E3" s="59"/>
      <c r="F3" s="147" t="s">
        <v>4</v>
      </c>
      <c r="G3" s="146"/>
      <c r="H3" s="142" t="s">
        <v>5</v>
      </c>
      <c r="I3" s="145"/>
      <c r="J3" s="145"/>
      <c r="K3" s="146"/>
      <c r="L3" s="147" t="s">
        <v>15</v>
      </c>
      <c r="M3" s="146"/>
      <c r="N3" s="147" t="s">
        <v>25</v>
      </c>
      <c r="O3" s="148"/>
      <c r="P3" s="142" t="s">
        <v>24</v>
      </c>
      <c r="Q3" s="143"/>
      <c r="R3" s="144"/>
      <c r="S3" s="140" t="s">
        <v>6</v>
      </c>
      <c r="T3" s="141"/>
      <c r="U3" s="150" t="s">
        <v>7</v>
      </c>
      <c r="V3" s="151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</row>
    <row r="4" spans="4:134" s="23" customFormat="1" ht="13.5" customHeight="1">
      <c r="D4" s="30"/>
      <c r="E4" s="60"/>
      <c r="F4" s="31"/>
      <c r="G4" s="31" t="s">
        <v>23</v>
      </c>
      <c r="H4" s="34" t="s">
        <v>12</v>
      </c>
      <c r="I4" s="35" t="s">
        <v>13</v>
      </c>
      <c r="J4" s="34" t="s">
        <v>14</v>
      </c>
      <c r="K4" s="31" t="s">
        <v>23</v>
      </c>
      <c r="L4" s="31" t="s">
        <v>20</v>
      </c>
      <c r="M4" s="31" t="s">
        <v>23</v>
      </c>
      <c r="N4" s="31" t="s">
        <v>20</v>
      </c>
      <c r="O4" s="31" t="s">
        <v>23</v>
      </c>
      <c r="P4" s="34" t="s">
        <v>17</v>
      </c>
      <c r="Q4" s="32" t="s">
        <v>18</v>
      </c>
      <c r="R4" s="30" t="s">
        <v>23</v>
      </c>
      <c r="S4" s="27"/>
      <c r="T4" s="30" t="s">
        <v>23</v>
      </c>
      <c r="V4" s="30" t="s">
        <v>23</v>
      </c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</row>
    <row r="5" spans="1:134" s="8" customFormat="1" ht="13.5" customHeight="1">
      <c r="A5" s="57"/>
      <c r="B5" s="57" t="s">
        <v>20</v>
      </c>
      <c r="C5" s="57" t="s">
        <v>20</v>
      </c>
      <c r="D5" s="97" t="s">
        <v>20</v>
      </c>
      <c r="E5" s="61"/>
      <c r="F5" s="17"/>
      <c r="G5" s="17"/>
      <c r="H5" s="18"/>
      <c r="I5" s="19"/>
      <c r="K5" s="64"/>
      <c r="L5" s="64"/>
      <c r="M5" s="64"/>
      <c r="N5" s="17"/>
      <c r="O5" s="17"/>
      <c r="P5" s="18"/>
      <c r="Q5" s="21"/>
      <c r="R5" s="79"/>
      <c r="S5" s="21"/>
      <c r="T5" s="64"/>
      <c r="U5" s="21"/>
      <c r="V5" s="79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</row>
    <row r="6" spans="1:134" s="55" customFormat="1" ht="13.5" customHeight="1">
      <c r="A6" s="131" t="s">
        <v>69</v>
      </c>
      <c r="B6" s="130" t="s">
        <v>70</v>
      </c>
      <c r="C6" s="135" t="s">
        <v>27</v>
      </c>
      <c r="D6" s="98" t="s">
        <v>71</v>
      </c>
      <c r="E6" s="88" t="s">
        <v>29</v>
      </c>
      <c r="F6" s="48">
        <v>45</v>
      </c>
      <c r="G6" s="56">
        <v>2</v>
      </c>
      <c r="H6" s="49">
        <v>29.86</v>
      </c>
      <c r="I6" s="50">
        <v>29.4</v>
      </c>
      <c r="J6" s="49">
        <f>SUM(H6,I6)</f>
        <v>59.26</v>
      </c>
      <c r="K6" s="102">
        <v>1</v>
      </c>
      <c r="L6" s="25">
        <v>70</v>
      </c>
      <c r="M6" s="25">
        <v>2</v>
      </c>
      <c r="N6" s="56">
        <v>75</v>
      </c>
      <c r="O6" s="122">
        <v>1</v>
      </c>
      <c r="P6" s="49">
        <v>47.6</v>
      </c>
      <c r="Q6" s="52">
        <f>P6*1.5</f>
        <v>71.4</v>
      </c>
      <c r="R6" s="25">
        <v>3</v>
      </c>
      <c r="S6" s="52">
        <f>L6+N6+Q6</f>
        <v>216.4</v>
      </c>
      <c r="T6" s="137">
        <v>1</v>
      </c>
      <c r="U6" s="52">
        <f>SUM(F6,J6,L6,N6,Q6)</f>
        <v>320.65999999999997</v>
      </c>
      <c r="V6" s="102">
        <v>1</v>
      </c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</row>
    <row r="7" spans="1:134" s="55" customFormat="1" ht="13.5" customHeight="1">
      <c r="A7" s="130" t="s">
        <v>85</v>
      </c>
      <c r="B7" s="130" t="s">
        <v>90</v>
      </c>
      <c r="C7" s="138" t="s">
        <v>27</v>
      </c>
      <c r="D7" s="85" t="s">
        <v>91</v>
      </c>
      <c r="E7" s="96" t="s">
        <v>29</v>
      </c>
      <c r="F7" s="48">
        <v>65</v>
      </c>
      <c r="G7" s="122">
        <v>1</v>
      </c>
      <c r="H7" s="49">
        <v>25.53</v>
      </c>
      <c r="I7" s="50">
        <v>24.64</v>
      </c>
      <c r="J7" s="49">
        <f>SUM(H7,I7)</f>
        <v>50.17</v>
      </c>
      <c r="K7" s="25">
        <v>3</v>
      </c>
      <c r="L7" s="56">
        <v>68</v>
      </c>
      <c r="M7" s="56">
        <v>3</v>
      </c>
      <c r="N7" s="56">
        <v>45</v>
      </c>
      <c r="O7" s="56">
        <v>3</v>
      </c>
      <c r="P7" s="49">
        <v>47.89</v>
      </c>
      <c r="Q7" s="52">
        <f>P7*1.5</f>
        <v>71.83500000000001</v>
      </c>
      <c r="R7" s="25">
        <v>2</v>
      </c>
      <c r="S7" s="52">
        <f>L7+N7+Q7</f>
        <v>184.835</v>
      </c>
      <c r="T7" s="102">
        <v>3</v>
      </c>
      <c r="U7" s="52">
        <f>SUM(F7,J7,L7,N7,Q7)</f>
        <v>300.005</v>
      </c>
      <c r="V7" s="102">
        <v>2</v>
      </c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</row>
    <row r="8" spans="1:134" s="55" customFormat="1" ht="13.5" customHeight="1">
      <c r="A8" s="130" t="s">
        <v>92</v>
      </c>
      <c r="B8" s="130" t="s">
        <v>50</v>
      </c>
      <c r="C8" s="138" t="s">
        <v>27</v>
      </c>
      <c r="D8" s="85" t="s">
        <v>51</v>
      </c>
      <c r="E8" s="96" t="s">
        <v>29</v>
      </c>
      <c r="F8" s="48">
        <v>25</v>
      </c>
      <c r="G8" s="56">
        <v>3</v>
      </c>
      <c r="H8" s="49">
        <v>23.19</v>
      </c>
      <c r="I8" s="50">
        <v>22.22</v>
      </c>
      <c r="J8" s="49">
        <f>SUM(H8,I8)</f>
        <v>45.41</v>
      </c>
      <c r="K8" s="25">
        <v>4</v>
      </c>
      <c r="L8" s="56">
        <v>76</v>
      </c>
      <c r="M8" s="122">
        <v>1</v>
      </c>
      <c r="N8" s="56">
        <v>65</v>
      </c>
      <c r="O8" s="56">
        <v>2</v>
      </c>
      <c r="P8" s="49">
        <v>39.5</v>
      </c>
      <c r="Q8" s="52">
        <f>P8*1.5</f>
        <v>59.25</v>
      </c>
      <c r="R8" s="25">
        <v>4</v>
      </c>
      <c r="S8" s="52">
        <f>L8+N8+Q8</f>
        <v>200.25</v>
      </c>
      <c r="T8" s="137">
        <v>2</v>
      </c>
      <c r="U8" s="52">
        <f>SUM(F8,J8,L8,N8,Q8)</f>
        <v>270.65999999999997</v>
      </c>
      <c r="V8" s="102">
        <v>3</v>
      </c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</row>
    <row r="9" spans="1:134" s="55" customFormat="1" ht="13.5" customHeight="1">
      <c r="A9" s="130" t="s">
        <v>62</v>
      </c>
      <c r="B9" s="130" t="s">
        <v>63</v>
      </c>
      <c r="C9" s="138" t="s">
        <v>27</v>
      </c>
      <c r="D9" s="99" t="s">
        <v>51</v>
      </c>
      <c r="E9" s="96" t="s">
        <v>29</v>
      </c>
      <c r="F9" s="48">
        <v>25</v>
      </c>
      <c r="G9" s="56">
        <v>3</v>
      </c>
      <c r="H9" s="49">
        <v>26.17</v>
      </c>
      <c r="I9" s="50">
        <v>25.16</v>
      </c>
      <c r="J9" s="49">
        <f>SUM(H9,I9)</f>
        <v>51.33</v>
      </c>
      <c r="K9" s="25">
        <v>2</v>
      </c>
      <c r="L9" s="56">
        <v>64</v>
      </c>
      <c r="M9" s="56">
        <v>4</v>
      </c>
      <c r="N9" s="56">
        <v>15</v>
      </c>
      <c r="O9" s="56">
        <v>4</v>
      </c>
      <c r="P9" s="49">
        <v>51</v>
      </c>
      <c r="Q9" s="52">
        <f>P9*1.5</f>
        <v>76.5</v>
      </c>
      <c r="R9" s="102">
        <v>1</v>
      </c>
      <c r="S9" s="52">
        <f>L9+N9+Q9</f>
        <v>155.5</v>
      </c>
      <c r="T9" s="25">
        <v>4</v>
      </c>
      <c r="U9" s="52">
        <f>SUM(F9,J9,L9,N9,Q9)</f>
        <v>231.82999999999998</v>
      </c>
      <c r="V9" s="25">
        <v>4</v>
      </c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</row>
    <row r="10" spans="1:134" s="55" customFormat="1" ht="13.5" customHeight="1">
      <c r="A10" s="130"/>
      <c r="B10" s="130"/>
      <c r="C10" s="138"/>
      <c r="D10" s="99"/>
      <c r="E10" s="96"/>
      <c r="F10" s="48"/>
      <c r="G10" s="56"/>
      <c r="H10" s="49"/>
      <c r="I10" s="50"/>
      <c r="J10" s="49"/>
      <c r="K10" s="25"/>
      <c r="L10" s="25"/>
      <c r="M10" s="25"/>
      <c r="N10" s="56"/>
      <c r="O10" s="56"/>
      <c r="P10" s="49"/>
      <c r="Q10" s="52"/>
      <c r="R10" s="80"/>
      <c r="S10" s="52"/>
      <c r="T10" s="25"/>
      <c r="U10" s="52"/>
      <c r="V10" s="25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</row>
    <row r="11" spans="1:134" s="55" customFormat="1" ht="13.5" customHeight="1">
      <c r="A11" s="130" t="s">
        <v>59</v>
      </c>
      <c r="B11" s="130" t="s">
        <v>97</v>
      </c>
      <c r="C11" s="138" t="s">
        <v>27</v>
      </c>
      <c r="D11" s="99" t="s">
        <v>52</v>
      </c>
      <c r="E11" s="96" t="s">
        <v>29</v>
      </c>
      <c r="F11" s="56"/>
      <c r="G11" s="56"/>
      <c r="H11" s="49"/>
      <c r="I11" s="50"/>
      <c r="J11" s="49"/>
      <c r="K11" s="25"/>
      <c r="L11" s="25">
        <v>62</v>
      </c>
      <c r="M11" s="25">
        <v>2</v>
      </c>
      <c r="N11" s="56">
        <v>55</v>
      </c>
      <c r="O11" s="122">
        <v>1</v>
      </c>
      <c r="P11" s="49">
        <v>53.45</v>
      </c>
      <c r="Q11" s="52">
        <f>P11*1.5</f>
        <v>80.17500000000001</v>
      </c>
      <c r="R11" s="102">
        <v>1</v>
      </c>
      <c r="S11" s="52">
        <f>L11+N11+Q11</f>
        <v>197.175</v>
      </c>
      <c r="T11" s="102">
        <v>1</v>
      </c>
      <c r="U11" s="52"/>
      <c r="V11" s="25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</row>
    <row r="12" spans="1:134" s="55" customFormat="1" ht="13.5" customHeight="1">
      <c r="A12" s="130" t="s">
        <v>57</v>
      </c>
      <c r="B12" s="130" t="s">
        <v>58</v>
      </c>
      <c r="C12" s="138" t="s">
        <v>93</v>
      </c>
      <c r="D12" s="99" t="s">
        <v>52</v>
      </c>
      <c r="E12" s="96" t="s">
        <v>94</v>
      </c>
      <c r="F12" s="48"/>
      <c r="G12" s="56"/>
      <c r="H12" s="49"/>
      <c r="I12" s="50"/>
      <c r="J12" s="49"/>
      <c r="K12" s="25"/>
      <c r="L12" s="25">
        <v>72</v>
      </c>
      <c r="M12" s="102">
        <v>1</v>
      </c>
      <c r="N12" s="56">
        <v>35</v>
      </c>
      <c r="O12" s="56">
        <v>2</v>
      </c>
      <c r="P12" s="49">
        <v>42.78</v>
      </c>
      <c r="Q12" s="52">
        <f>P12*1.5</f>
        <v>64.17</v>
      </c>
      <c r="R12" s="25">
        <v>2</v>
      </c>
      <c r="S12" s="52">
        <f>L12+N12+Q12</f>
        <v>171.17000000000002</v>
      </c>
      <c r="T12" s="102">
        <v>2</v>
      </c>
      <c r="U12" s="52"/>
      <c r="V12" s="25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</row>
    <row r="13" spans="1:134" s="55" customFormat="1" ht="13.5" customHeight="1">
      <c r="A13" s="130" t="s">
        <v>95</v>
      </c>
      <c r="B13" s="130" t="s">
        <v>96</v>
      </c>
      <c r="C13" s="134" t="s">
        <v>32</v>
      </c>
      <c r="D13" s="99" t="s">
        <v>52</v>
      </c>
      <c r="E13" s="84" t="s">
        <v>94</v>
      </c>
      <c r="F13" s="48"/>
      <c r="G13" s="56"/>
      <c r="H13" s="49"/>
      <c r="I13" s="50"/>
      <c r="J13" s="49"/>
      <c r="K13" s="25"/>
      <c r="L13" s="56">
        <v>48</v>
      </c>
      <c r="M13" s="56">
        <v>3</v>
      </c>
      <c r="N13" s="56">
        <v>30</v>
      </c>
      <c r="O13" s="56">
        <v>3</v>
      </c>
      <c r="P13" s="49">
        <v>36.35</v>
      </c>
      <c r="Q13" s="52">
        <f>P13*1.5</f>
        <v>54.525000000000006</v>
      </c>
      <c r="R13" s="25">
        <v>3</v>
      </c>
      <c r="S13" s="52">
        <f>L13+N13+Q13</f>
        <v>132.525</v>
      </c>
      <c r="T13" s="102">
        <v>3</v>
      </c>
      <c r="U13" s="52"/>
      <c r="V13" s="80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</row>
    <row r="14" spans="1:134" s="55" customFormat="1" ht="13.5" customHeight="1">
      <c r="A14" s="71"/>
      <c r="B14" s="71"/>
      <c r="C14" s="72"/>
      <c r="D14" s="25"/>
      <c r="E14" s="63"/>
      <c r="F14" s="48"/>
      <c r="G14" s="56"/>
      <c r="H14" s="49"/>
      <c r="I14" s="50"/>
      <c r="J14" s="49"/>
      <c r="K14" s="25"/>
      <c r="L14" s="56"/>
      <c r="M14" s="56"/>
      <c r="N14" s="56"/>
      <c r="O14" s="56"/>
      <c r="P14" s="49"/>
      <c r="Q14" s="52"/>
      <c r="R14" s="25"/>
      <c r="S14" s="52"/>
      <c r="T14" s="80"/>
      <c r="U14" s="52"/>
      <c r="V14" s="25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</row>
    <row r="15" spans="1:134" s="55" customFormat="1" ht="13.5" customHeight="1">
      <c r="A15" s="71"/>
      <c r="B15" s="71"/>
      <c r="C15" s="73"/>
      <c r="D15" s="25"/>
      <c r="E15" s="63"/>
      <c r="F15" s="48"/>
      <c r="G15" s="56"/>
      <c r="H15" s="49"/>
      <c r="I15" s="50"/>
      <c r="J15" s="49"/>
      <c r="K15" s="25"/>
      <c r="L15" s="56"/>
      <c r="M15" s="56"/>
      <c r="N15" s="56"/>
      <c r="O15" s="56"/>
      <c r="P15" s="49"/>
      <c r="Q15" s="52"/>
      <c r="R15" s="25"/>
      <c r="S15" s="52"/>
      <c r="T15" s="25"/>
      <c r="U15" s="52"/>
      <c r="V15" s="25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</row>
    <row r="16" spans="1:134" s="55" customFormat="1" ht="13.5" customHeight="1">
      <c r="A16" s="76"/>
      <c r="B16" s="76"/>
      <c r="C16" s="78"/>
      <c r="D16" s="25"/>
      <c r="E16" s="63"/>
      <c r="F16" s="48"/>
      <c r="G16" s="56"/>
      <c r="H16" s="49"/>
      <c r="I16" s="50"/>
      <c r="J16" s="49"/>
      <c r="K16" s="25"/>
      <c r="L16" s="56"/>
      <c r="M16" s="56"/>
      <c r="N16" s="56"/>
      <c r="O16" s="56"/>
      <c r="P16" s="49"/>
      <c r="Q16" s="52"/>
      <c r="R16" s="25"/>
      <c r="S16" s="52"/>
      <c r="T16" s="25"/>
      <c r="U16" s="52"/>
      <c r="V16" s="25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</row>
    <row r="17" spans="1:134" s="55" customFormat="1" ht="13.5" customHeight="1">
      <c r="A17" s="76"/>
      <c r="B17" s="76"/>
      <c r="C17" s="78"/>
      <c r="D17" s="25"/>
      <c r="E17" s="63"/>
      <c r="F17" s="48"/>
      <c r="G17" s="56"/>
      <c r="H17" s="49"/>
      <c r="I17" s="50"/>
      <c r="J17" s="49"/>
      <c r="K17" s="25"/>
      <c r="L17" s="56"/>
      <c r="M17" s="56"/>
      <c r="N17" s="56"/>
      <c r="O17" s="56"/>
      <c r="P17" s="49"/>
      <c r="Q17" s="52"/>
      <c r="R17" s="25"/>
      <c r="S17" s="52"/>
      <c r="T17" s="25"/>
      <c r="U17" s="52"/>
      <c r="V17" s="25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</row>
    <row r="18" spans="1:134" s="55" customFormat="1" ht="13.5" customHeight="1">
      <c r="A18" s="76"/>
      <c r="B18" s="76"/>
      <c r="C18" s="78"/>
      <c r="D18" s="25"/>
      <c r="E18" s="63"/>
      <c r="F18" s="48"/>
      <c r="G18" s="56"/>
      <c r="H18" s="49"/>
      <c r="I18" s="50"/>
      <c r="J18" s="49"/>
      <c r="K18" s="25"/>
      <c r="L18" s="56"/>
      <c r="M18" s="56"/>
      <c r="N18" s="56"/>
      <c r="O18" s="56"/>
      <c r="P18" s="49"/>
      <c r="Q18" s="52"/>
      <c r="R18" s="25"/>
      <c r="S18" s="52"/>
      <c r="T18" s="25"/>
      <c r="U18" s="52"/>
      <c r="V18" s="25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</row>
    <row r="19" spans="1:134" s="55" customFormat="1" ht="13.5" customHeight="1">
      <c r="A19" s="76"/>
      <c r="B19" s="76"/>
      <c r="C19" s="78"/>
      <c r="D19" s="25"/>
      <c r="E19" s="63"/>
      <c r="F19" s="48"/>
      <c r="G19" s="56"/>
      <c r="H19" s="49"/>
      <c r="I19" s="50"/>
      <c r="J19" s="49"/>
      <c r="K19" s="25"/>
      <c r="L19" s="25"/>
      <c r="M19" s="80"/>
      <c r="N19" s="56"/>
      <c r="O19" s="75"/>
      <c r="P19" s="49"/>
      <c r="Q19" s="52"/>
      <c r="R19" s="80"/>
      <c r="S19" s="52"/>
      <c r="T19" s="80"/>
      <c r="U19" s="52"/>
      <c r="V19" s="25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</row>
    <row r="20" spans="1:134" s="55" customFormat="1" ht="13.5" customHeight="1">
      <c r="A20" s="71"/>
      <c r="B20" s="71"/>
      <c r="C20" s="72"/>
      <c r="D20" s="25"/>
      <c r="E20" s="63"/>
      <c r="F20" s="48"/>
      <c r="G20" s="56"/>
      <c r="H20" s="49"/>
      <c r="I20" s="50"/>
      <c r="J20" s="49"/>
      <c r="K20" s="80"/>
      <c r="L20" s="56"/>
      <c r="M20" s="56"/>
      <c r="N20" s="56"/>
      <c r="O20" s="75"/>
      <c r="P20" s="49"/>
      <c r="Q20" s="52"/>
      <c r="R20" s="25"/>
      <c r="S20" s="52"/>
      <c r="T20" s="25"/>
      <c r="U20" s="52"/>
      <c r="V20" s="25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</row>
    <row r="21" spans="1:134" s="55" customFormat="1" ht="13.5" customHeight="1">
      <c r="A21" s="71"/>
      <c r="B21" s="71"/>
      <c r="C21" s="72"/>
      <c r="D21" s="25"/>
      <c r="E21" s="63"/>
      <c r="F21" s="48"/>
      <c r="G21" s="56"/>
      <c r="H21" s="49"/>
      <c r="I21" s="50"/>
      <c r="J21" s="49"/>
      <c r="K21" s="25"/>
      <c r="L21" s="56"/>
      <c r="M21" s="56"/>
      <c r="N21" s="56"/>
      <c r="O21" s="56"/>
      <c r="P21" s="49"/>
      <c r="Q21" s="52"/>
      <c r="R21" s="25"/>
      <c r="S21" s="52"/>
      <c r="T21" s="25"/>
      <c r="U21" s="52"/>
      <c r="V21" s="25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</row>
    <row r="22" spans="1:134" s="55" customFormat="1" ht="13.5" customHeight="1">
      <c r="A22" s="76"/>
      <c r="B22" s="76"/>
      <c r="C22" s="77"/>
      <c r="D22" s="25"/>
      <c r="E22" s="63"/>
      <c r="F22" s="56"/>
      <c r="G22" s="56"/>
      <c r="H22" s="49"/>
      <c r="I22" s="50"/>
      <c r="J22" s="49"/>
      <c r="K22" s="25"/>
      <c r="L22" s="56"/>
      <c r="M22" s="75"/>
      <c r="N22" s="25"/>
      <c r="O22" s="80"/>
      <c r="P22" s="49"/>
      <c r="Q22" s="52"/>
      <c r="R22" s="80"/>
      <c r="S22" s="52"/>
      <c r="T22" s="80"/>
      <c r="U22" s="52"/>
      <c r="V22" s="80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</row>
    <row r="23" spans="1:134" s="55" customFormat="1" ht="13.5" customHeight="1">
      <c r="A23" s="76"/>
      <c r="B23" s="76"/>
      <c r="C23" s="77"/>
      <c r="D23" s="25"/>
      <c r="E23" s="63"/>
      <c r="F23" s="56"/>
      <c r="G23" s="56"/>
      <c r="H23" s="49"/>
      <c r="I23" s="50"/>
      <c r="J23" s="49"/>
      <c r="K23" s="25"/>
      <c r="L23" s="56"/>
      <c r="M23" s="56"/>
      <c r="N23" s="25"/>
      <c r="O23" s="25"/>
      <c r="P23" s="49"/>
      <c r="Q23" s="52"/>
      <c r="R23" s="25"/>
      <c r="S23" s="52"/>
      <c r="T23" s="80"/>
      <c r="U23" s="52"/>
      <c r="V23" s="80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</row>
    <row r="24" spans="1:134" s="55" customFormat="1" ht="13.5" customHeight="1">
      <c r="A24" s="76"/>
      <c r="B24" s="76"/>
      <c r="C24" s="77"/>
      <c r="D24" s="25"/>
      <c r="E24" s="63"/>
      <c r="F24" s="48"/>
      <c r="G24" s="75"/>
      <c r="H24" s="49"/>
      <c r="I24" s="50"/>
      <c r="J24" s="49"/>
      <c r="K24" s="25"/>
      <c r="L24" s="56"/>
      <c r="M24" s="56"/>
      <c r="N24" s="56"/>
      <c r="O24" s="56"/>
      <c r="P24" s="49"/>
      <c r="Q24" s="52"/>
      <c r="R24" s="25"/>
      <c r="S24" s="52"/>
      <c r="T24" s="80"/>
      <c r="U24" s="52"/>
      <c r="V24" s="80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</row>
    <row r="25" spans="1:134" s="55" customFormat="1" ht="13.5" customHeight="1">
      <c r="A25" s="76"/>
      <c r="B25" s="76"/>
      <c r="C25" s="77"/>
      <c r="D25" s="25"/>
      <c r="E25" s="63"/>
      <c r="F25" s="48"/>
      <c r="G25" s="56"/>
      <c r="H25" s="49"/>
      <c r="I25" s="50"/>
      <c r="J25" s="49"/>
      <c r="K25" s="25"/>
      <c r="L25" s="56"/>
      <c r="M25" s="56"/>
      <c r="N25" s="56"/>
      <c r="O25" s="56"/>
      <c r="P25" s="49"/>
      <c r="Q25" s="52"/>
      <c r="R25" s="25"/>
      <c r="S25" s="52"/>
      <c r="T25" s="25"/>
      <c r="U25" s="52"/>
      <c r="V25" s="25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</row>
    <row r="26" spans="1:134" s="55" customFormat="1" ht="13.5" customHeight="1">
      <c r="A26" s="76"/>
      <c r="B26" s="76"/>
      <c r="C26" s="77"/>
      <c r="D26" s="25"/>
      <c r="E26" s="63"/>
      <c r="F26" s="48"/>
      <c r="G26" s="56"/>
      <c r="H26" s="49"/>
      <c r="I26" s="50"/>
      <c r="J26" s="49"/>
      <c r="K26" s="25"/>
      <c r="L26" s="56"/>
      <c r="M26" s="56"/>
      <c r="N26" s="56"/>
      <c r="O26" s="56"/>
      <c r="P26" s="49"/>
      <c r="Q26" s="52"/>
      <c r="R26" s="25"/>
      <c r="S26" s="52"/>
      <c r="T26" s="25"/>
      <c r="U26" s="52"/>
      <c r="V26" s="25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</row>
    <row r="27" spans="1:134" s="55" customFormat="1" ht="13.5" customHeight="1">
      <c r="A27" s="47"/>
      <c r="B27" s="47"/>
      <c r="C27" s="47"/>
      <c r="D27" s="25"/>
      <c r="E27" s="63"/>
      <c r="F27" s="56"/>
      <c r="G27" s="56"/>
      <c r="H27" s="49"/>
      <c r="I27" s="50"/>
      <c r="J27" s="49"/>
      <c r="K27" s="25"/>
      <c r="L27" s="51"/>
      <c r="M27" s="56"/>
      <c r="N27" s="25"/>
      <c r="P27" s="49"/>
      <c r="Q27" s="52"/>
      <c r="R27" s="25"/>
      <c r="S27" s="52"/>
      <c r="T27" s="25"/>
      <c r="U27" s="52"/>
      <c r="V27" s="25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</row>
    <row r="28" spans="1:134" s="55" customFormat="1" ht="13.5" customHeight="1">
      <c r="A28" s="76"/>
      <c r="B28" s="76"/>
      <c r="C28" s="77"/>
      <c r="D28" s="25"/>
      <c r="E28" s="63"/>
      <c r="F28" s="56"/>
      <c r="G28" s="56"/>
      <c r="H28" s="49"/>
      <c r="I28" s="50"/>
      <c r="J28" s="49"/>
      <c r="K28" s="25"/>
      <c r="L28" s="56"/>
      <c r="M28" s="56"/>
      <c r="N28" s="25"/>
      <c r="P28" s="49"/>
      <c r="Q28" s="52"/>
      <c r="R28" s="25"/>
      <c r="S28" s="52"/>
      <c r="T28" s="25"/>
      <c r="U28" s="52"/>
      <c r="V28" s="80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</row>
    <row r="29" spans="1:22" s="54" customFormat="1" ht="13.5" customHeight="1">
      <c r="A29" s="76"/>
      <c r="B29" s="76"/>
      <c r="C29" s="77"/>
      <c r="D29" s="25"/>
      <c r="E29" s="63"/>
      <c r="F29" s="56"/>
      <c r="G29" s="56"/>
      <c r="H29" s="49"/>
      <c r="I29" s="50"/>
      <c r="J29" s="49"/>
      <c r="K29" s="80"/>
      <c r="L29" s="56"/>
      <c r="M29" s="56"/>
      <c r="N29" s="56"/>
      <c r="O29" s="81"/>
      <c r="P29" s="49"/>
      <c r="Q29" s="52"/>
      <c r="R29" s="25"/>
      <c r="S29" s="52"/>
      <c r="T29" s="25"/>
      <c r="U29" s="52"/>
      <c r="V29" s="80"/>
    </row>
    <row r="30" spans="1:22" s="54" customFormat="1" ht="13.5" customHeight="1">
      <c r="A30" s="76"/>
      <c r="B30" s="76"/>
      <c r="C30" s="77"/>
      <c r="D30" s="25"/>
      <c r="E30" s="63"/>
      <c r="F30" s="56"/>
      <c r="G30" s="56"/>
      <c r="H30" s="49"/>
      <c r="I30" s="50"/>
      <c r="J30" s="49"/>
      <c r="K30" s="25"/>
      <c r="L30" s="56"/>
      <c r="M30" s="56"/>
      <c r="N30" s="56"/>
      <c r="O30" s="56"/>
      <c r="P30" s="49"/>
      <c r="Q30" s="52"/>
      <c r="R30" s="25"/>
      <c r="S30" s="52"/>
      <c r="T30" s="25"/>
      <c r="U30" s="52"/>
      <c r="V30" s="80"/>
    </row>
    <row r="31" spans="1:22" s="54" customFormat="1" ht="13.5" customHeight="1">
      <c r="A31" s="76"/>
      <c r="B31" s="76"/>
      <c r="C31" s="77"/>
      <c r="D31" s="25"/>
      <c r="E31" s="63"/>
      <c r="F31" s="56"/>
      <c r="G31" s="56"/>
      <c r="H31" s="49"/>
      <c r="I31" s="50"/>
      <c r="J31" s="49"/>
      <c r="K31" s="25"/>
      <c r="L31" s="56"/>
      <c r="M31" s="56"/>
      <c r="N31" s="25"/>
      <c r="O31" s="55"/>
      <c r="P31" s="49"/>
      <c r="Q31" s="52"/>
      <c r="R31" s="25"/>
      <c r="S31" s="52"/>
      <c r="T31" s="25"/>
      <c r="U31" s="52"/>
      <c r="V31" s="25"/>
    </row>
  </sheetData>
  <sheetProtection/>
  <mergeCells count="8">
    <mergeCell ref="P3:R3"/>
    <mergeCell ref="U3:V3"/>
    <mergeCell ref="S3:T3"/>
    <mergeCell ref="A1:O1"/>
    <mergeCell ref="F3:G3"/>
    <mergeCell ref="H3:K3"/>
    <mergeCell ref="L3:M3"/>
    <mergeCell ref="N3:O3"/>
  </mergeCells>
  <printOptions/>
  <pageMargins left="0.3937007874015748" right="0.1968503937007874" top="0.5905511811023623" bottom="0.5905511811023623" header="0.5118110236220472" footer="0.5118110236220472"/>
  <pageSetup fitToHeight="0" fitToWidth="0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2" sqref="D32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MH</cp:lastModifiedBy>
  <cp:lastPrinted>2013-08-04T14:34:05Z</cp:lastPrinted>
  <dcterms:created xsi:type="dcterms:W3CDTF">2000-04-20T06:06:45Z</dcterms:created>
  <dcterms:modified xsi:type="dcterms:W3CDTF">2013-08-17T07:36:02Z</dcterms:modified>
  <cp:category/>
  <cp:version/>
  <cp:contentType/>
  <cp:contentStatus/>
</cp:coreProperties>
</file>