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<sst xmlns="http://schemas.openxmlformats.org/spreadsheetml/2006/main" count="125" uniqueCount="71">
  <si>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</si>
  <si>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</si>
  <si>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</si>
  <si>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</si>
  <si>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</si>
  <si>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</si>
  <si>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</si>
  <si>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</si>
  <si>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</si>
  <si>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</si>
  <si>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</si>
  <si>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</si>
  <si>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</si>
  <si>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</si>
  <si>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</si>
  <si>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</si>
  <si>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</si>
  <si>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</si>
  <si>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</si>
  <si>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</si>
  <si>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</si>
  <si>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</si>
  <si>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</si>
  <si>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</si>
  <si>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</si>
  <si>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</si>
  <si>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</si>
  <si>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 xml:space="preserve">Ergebnisliste Castingsport-Frühjahrs-Turnier am 28. April 2013 Stadion Friedrichsfelde, Zachertstraße </t>
  </si>
  <si>
    <t>Hüter</t>
  </si>
  <si>
    <t>Torsten</t>
  </si>
  <si>
    <t>SC Borussia Friedr.</t>
  </si>
  <si>
    <t>VDSF</t>
  </si>
  <si>
    <t>LM</t>
  </si>
  <si>
    <t>Musial</t>
  </si>
  <si>
    <t>Volker</t>
  </si>
  <si>
    <t>Geisler</t>
  </si>
  <si>
    <t>Jürgen</t>
  </si>
  <si>
    <t>S</t>
  </si>
  <si>
    <t>Pilz</t>
  </si>
  <si>
    <t>Jonas</t>
  </si>
  <si>
    <t>DJM</t>
  </si>
  <si>
    <t>Sperling</t>
  </si>
  <si>
    <t>Gerade</t>
  </si>
  <si>
    <t>Lüke</t>
  </si>
  <si>
    <t>Finja</t>
  </si>
  <si>
    <t>DJW</t>
  </si>
  <si>
    <t>Zimmermann</t>
  </si>
  <si>
    <t>Kristin</t>
  </si>
  <si>
    <t>CJW</t>
  </si>
  <si>
    <t>Britta</t>
  </si>
  <si>
    <t xml:space="preserve">SC Borussia Friedr. </t>
  </si>
  <si>
    <t>Ahlgrimm</t>
  </si>
  <si>
    <t>Kevin</t>
  </si>
  <si>
    <t>AJM</t>
  </si>
  <si>
    <t>Weigel</t>
  </si>
  <si>
    <t>Thomas</t>
  </si>
  <si>
    <t>DAV</t>
  </si>
  <si>
    <t>LD</t>
  </si>
  <si>
    <t>Jenny</t>
  </si>
  <si>
    <t>AV Demmin West</t>
  </si>
  <si>
    <t>Reiß</t>
  </si>
  <si>
    <t>Manfred</t>
  </si>
  <si>
    <t>OG Hessenwinkel</t>
  </si>
  <si>
    <t>Wölk</t>
  </si>
  <si>
    <t>Winfried</t>
  </si>
  <si>
    <t>AV Zeuthen</t>
  </si>
  <si>
    <t>Behlert</t>
  </si>
  <si>
    <t>Detlef</t>
  </si>
  <si>
    <t>AF Wendenschloss</t>
  </si>
  <si>
    <t>Joachim</t>
  </si>
  <si>
    <t>Andreas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</si>
</sst>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5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7" fillId="0" borderId="10" xfId="0" applyNumberFormat="1" applyFont="1" applyFill="1" applyBorder="1" applyAlignment="1" applyProtection="1">
      <alignment shrinkToFit="1"/>
      <protection/>
    </xf>
    <xf numFmtId="176" fontId="7" fillId="0" borderId="1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3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3" fontId="14" fillId="0" borderId="1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 shrinkToFit="1"/>
      <protection/>
    </xf>
    <xf numFmtId="0" fontId="13" fillId="0" borderId="0" xfId="0" applyNumberFormat="1" applyFont="1" applyFill="1" applyBorder="1" applyAlignment="1" applyProtection="1">
      <alignment shrinkToFit="1"/>
      <protection/>
    </xf>
    <xf numFmtId="0" fontId="5" fillId="0" borderId="10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5" fillId="0" borderId="10" xfId="0" applyNumberFormat="1" applyFont="1" applyFill="1" applyBorder="1" applyAlignment="1" applyProtection="1">
      <alignment shrinkToFit="1"/>
      <protection/>
    </xf>
    <xf numFmtId="0" fontId="5" fillId="0" borderId="12" xfId="0" applyFont="1" applyBorder="1" applyAlignment="1">
      <alignment horizontal="left"/>
    </xf>
    <xf numFmtId="176" fontId="7" fillId="0" borderId="11" xfId="0" applyNumberFormat="1" applyFont="1" applyFill="1" applyBorder="1" applyAlignment="1" applyProtection="1">
      <alignment horizontal="center" shrinkToFit="1"/>
      <protection/>
    </xf>
    <xf numFmtId="176" fontId="7" fillId="0" borderId="13" xfId="0" applyNumberFormat="1" applyFont="1" applyFill="1" applyBorder="1" applyAlignment="1" applyProtection="1">
      <alignment horizontal="center" shrinkToFit="1"/>
      <protection/>
    </xf>
    <xf numFmtId="0" fontId="13" fillId="0" borderId="0" xfId="0" applyNumberFormat="1" applyFont="1" applyFill="1" applyBorder="1" applyAlignment="1" applyProtection="1">
      <alignment horizontal="left" shrinkToFit="1"/>
      <protection/>
    </xf>
    <xf numFmtId="4" fontId="7" fillId="0" borderId="11" xfId="0" applyNumberFormat="1" applyFont="1" applyFill="1" applyBorder="1" applyAlignment="1" applyProtection="1">
      <alignment horizontal="center" shrinkToFit="1"/>
      <protection/>
    </xf>
    <xf numFmtId="4" fontId="7" fillId="0" borderId="14" xfId="0" applyNumberFormat="1" applyFont="1" applyFill="1" applyBorder="1" applyAlignment="1" applyProtection="1">
      <alignment horizontal="center" shrinkToFit="1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4" xfId="0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9"/>
  <sheetViews>
    <sheetView tabSelected="1" zoomScalePageLayoutView="0" workbookViewId="0" topLeftCell="A1">
      <selection activeCell="Y23" sqref="Y23"/>
    </sheetView>
  </sheetViews>
  <sheetFormatPr defaultColWidth="10.00390625" defaultRowHeight="12.75"/>
  <cols>
    <col min="1" max="1" width="15.421875" style="25" customWidth="1"/>
    <col min="2" max="2" width="11.7109375" style="25" customWidth="1"/>
    <col min="3" max="3" width="15.57421875" style="25" customWidth="1"/>
    <col min="4" max="5" width="4.57421875" style="6" customWidth="1"/>
    <col min="6" max="6" width="8.00390625" style="1" customWidth="1"/>
    <col min="7" max="7" width="8.140625" style="3" customWidth="1"/>
    <col min="8" max="8" width="8.421875" style="2" customWidth="1"/>
    <col min="9" max="9" width="7.8515625" style="3" customWidth="1"/>
    <col min="10" max="10" width="6.57421875" style="7" customWidth="1"/>
    <col min="11" max="11" width="7.57421875" style="7" customWidth="1"/>
    <col min="12" max="12" width="6.7109375" style="3" customWidth="1"/>
    <col min="13" max="14" width="9.421875" style="4" customWidth="1"/>
    <col min="15" max="15" width="3.421875" style="6" customWidth="1"/>
    <col min="16" max="16" width="9.421875" style="5" customWidth="1"/>
    <col min="17" max="17" width="3.8515625" style="50" customWidth="1"/>
    <col min="18" max="18" width="15.421875" style="25" customWidth="1"/>
    <col min="19" max="19" width="11.7109375" style="25" customWidth="1"/>
    <col min="20" max="20" width="15.57421875" style="25" customWidth="1"/>
    <col min="21" max="21" width="5.28125" style="6" customWidth="1"/>
    <col min="22" max="22" width="7.421875" style="3" customWidth="1"/>
    <col min="23" max="23" width="7.140625" style="3" customWidth="1"/>
    <col min="24" max="24" width="7.7109375" style="37" customWidth="1"/>
    <col min="25" max="25" width="7.140625" style="3" customWidth="1"/>
    <col min="26" max="26" width="8.28125" style="5" customWidth="1"/>
    <col min="27" max="27" width="9.140625" style="4" customWidth="1"/>
    <col min="28" max="28" width="3.421875" style="6" customWidth="1"/>
    <col min="29" max="29" width="4.140625" style="7" customWidth="1"/>
    <col min="30" max="30" width="6.7109375" style="3" customWidth="1"/>
    <col min="31" max="31" width="9.00390625" style="4" customWidth="1"/>
    <col min="32" max="32" width="8.140625" style="4" customWidth="1"/>
    <col min="33" max="33" width="8.8515625" style="4" customWidth="1"/>
    <col min="34" max="34" width="3.7109375" style="50" customWidth="1"/>
    <col min="35" max="16384" width="10.00390625" style="5" customWidth="1"/>
  </cols>
  <sheetData>
    <row r="1" spans="1:34" s="13" customFormat="1" ht="15.7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0"/>
      <c r="M1" s="11"/>
      <c r="N1" s="12" t="s">
        <v>20</v>
      </c>
      <c r="O1" s="43"/>
      <c r="Q1" s="49"/>
      <c r="R1" s="69" t="str">
        <f>A1</f>
        <v>Ergebnisliste Castingsport-Frühjahrs-Turnier am 28. April 2013 Stadion Friedrichsfelde, Zachertstraße </v>
      </c>
      <c r="S1" s="69"/>
      <c r="T1" s="69"/>
      <c r="U1" s="69"/>
      <c r="V1" s="69"/>
      <c r="W1" s="69"/>
      <c r="X1" s="69"/>
      <c r="Y1" s="69"/>
      <c r="Z1" s="69"/>
      <c r="AA1" s="69"/>
      <c r="AB1" s="60"/>
      <c r="AC1" s="60"/>
      <c r="AD1" s="10"/>
      <c r="AE1" s="11"/>
      <c r="AF1" s="11"/>
      <c r="AG1" s="12" t="s">
        <v>20</v>
      </c>
      <c r="AH1" s="58"/>
    </row>
    <row r="2" spans="1:34" s="13" customFormat="1" ht="12.75">
      <c r="A2" s="23"/>
      <c r="B2" s="23"/>
      <c r="C2" s="23"/>
      <c r="D2" s="14"/>
      <c r="E2" s="14"/>
      <c r="F2" s="15"/>
      <c r="G2" s="10"/>
      <c r="H2" s="16"/>
      <c r="I2" s="10"/>
      <c r="J2" s="9"/>
      <c r="K2" s="9"/>
      <c r="L2" s="10"/>
      <c r="M2" s="11"/>
      <c r="N2" s="11"/>
      <c r="O2" s="14"/>
      <c r="Q2" s="49"/>
      <c r="R2" s="23"/>
      <c r="S2" s="23"/>
      <c r="T2" s="23"/>
      <c r="U2" s="14"/>
      <c r="V2" s="10"/>
      <c r="W2" s="10"/>
      <c r="X2" s="34"/>
      <c r="Y2" s="10"/>
      <c r="AA2" s="11"/>
      <c r="AB2" s="14"/>
      <c r="AC2" s="9"/>
      <c r="AD2" s="10"/>
      <c r="AE2" s="11"/>
      <c r="AF2" s="11"/>
      <c r="AG2" s="11"/>
      <c r="AH2" s="49"/>
    </row>
    <row r="3" spans="1:146" s="24" customFormat="1" ht="13.5" customHeight="1">
      <c r="A3" s="24" t="s">
        <v>0</v>
      </c>
      <c r="B3" s="24" t="s">
        <v>1</v>
      </c>
      <c r="C3" s="24" t="s">
        <v>2</v>
      </c>
      <c r="E3" s="28" t="s">
        <v>3</v>
      </c>
      <c r="F3" s="59" t="s">
        <v>4</v>
      </c>
      <c r="G3" s="70" t="s">
        <v>5</v>
      </c>
      <c r="H3" s="74"/>
      <c r="I3" s="74"/>
      <c r="J3" s="59" t="s">
        <v>15</v>
      </c>
      <c r="K3" s="59" t="s">
        <v>25</v>
      </c>
      <c r="L3" s="70" t="s">
        <v>24</v>
      </c>
      <c r="M3" s="71"/>
      <c r="N3" s="67" t="s">
        <v>6</v>
      </c>
      <c r="O3" s="68"/>
      <c r="P3" s="72" t="s">
        <v>7</v>
      </c>
      <c r="Q3" s="73"/>
      <c r="R3" s="24" t="s">
        <v>0</v>
      </c>
      <c r="S3" s="24" t="s">
        <v>1</v>
      </c>
      <c r="T3" s="24" t="s">
        <v>2</v>
      </c>
      <c r="U3" s="28" t="s">
        <v>3</v>
      </c>
      <c r="V3" s="70" t="s">
        <v>26</v>
      </c>
      <c r="W3" s="71"/>
      <c r="X3" s="71"/>
      <c r="Y3" s="70" t="s">
        <v>8</v>
      </c>
      <c r="Z3" s="71"/>
      <c r="AA3" s="67" t="s">
        <v>9</v>
      </c>
      <c r="AB3" s="68"/>
      <c r="AC3" s="59" t="s">
        <v>22</v>
      </c>
      <c r="AD3" s="70" t="s">
        <v>10</v>
      </c>
      <c r="AE3" s="71"/>
      <c r="AF3" s="27" t="s">
        <v>11</v>
      </c>
      <c r="AG3" s="67" t="s">
        <v>21</v>
      </c>
      <c r="AH3" s="68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</row>
    <row r="4" spans="4:146" s="24" customFormat="1" ht="13.5" customHeight="1">
      <c r="D4" s="28"/>
      <c r="E4" s="28"/>
      <c r="F4" s="29"/>
      <c r="G4" s="32" t="s">
        <v>12</v>
      </c>
      <c r="H4" s="33" t="s">
        <v>13</v>
      </c>
      <c r="I4" s="32" t="s">
        <v>14</v>
      </c>
      <c r="J4" s="26" t="s">
        <v>20</v>
      </c>
      <c r="K4" s="26" t="s">
        <v>20</v>
      </c>
      <c r="L4" s="32" t="s">
        <v>17</v>
      </c>
      <c r="M4" s="30" t="s">
        <v>18</v>
      </c>
      <c r="N4" s="27"/>
      <c r="O4" s="38" t="s">
        <v>23</v>
      </c>
      <c r="Q4" s="38" t="s">
        <v>23</v>
      </c>
      <c r="U4" s="28"/>
      <c r="V4" s="32" t="s">
        <v>12</v>
      </c>
      <c r="W4" s="32" t="s">
        <v>13</v>
      </c>
      <c r="X4" s="35" t="s">
        <v>14</v>
      </c>
      <c r="Y4" s="32" t="s">
        <v>17</v>
      </c>
      <c r="Z4" s="24" t="s">
        <v>18</v>
      </c>
      <c r="AA4" s="27"/>
      <c r="AB4" s="38" t="s">
        <v>23</v>
      </c>
      <c r="AC4" s="26" t="s">
        <v>16</v>
      </c>
      <c r="AD4" s="32" t="s">
        <v>17</v>
      </c>
      <c r="AE4" s="30" t="s">
        <v>18</v>
      </c>
      <c r="AF4" s="27" t="s">
        <v>19</v>
      </c>
      <c r="AG4" s="27"/>
      <c r="AH4" s="38" t="s">
        <v>23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</row>
    <row r="5" spans="1:146" s="8" customFormat="1" ht="13.5" customHeight="1">
      <c r="A5" s="51"/>
      <c r="B5" s="41" t="s">
        <v>20</v>
      </c>
      <c r="C5" s="41" t="s">
        <v>20</v>
      </c>
      <c r="D5" s="40" t="s">
        <v>20</v>
      </c>
      <c r="E5" s="40"/>
      <c r="F5" s="18"/>
      <c r="G5" s="19"/>
      <c r="H5" s="20"/>
      <c r="K5" s="21"/>
      <c r="L5" s="19"/>
      <c r="M5" s="22"/>
      <c r="N5" s="22"/>
      <c r="O5" s="39"/>
      <c r="P5" s="22"/>
      <c r="Q5" s="42"/>
      <c r="R5" s="51"/>
      <c r="S5" s="41"/>
      <c r="T5" s="41"/>
      <c r="U5" s="40"/>
      <c r="V5" s="19"/>
      <c r="W5" s="19"/>
      <c r="X5" s="36"/>
      <c r="Y5" s="19"/>
      <c r="Z5" s="22"/>
      <c r="AA5" s="22"/>
      <c r="AB5" s="42"/>
      <c r="AC5" s="21"/>
      <c r="AD5" s="19"/>
      <c r="AE5" s="22"/>
      <c r="AF5" s="22"/>
      <c r="AG5" s="22"/>
      <c r="AH5" s="42" t="s">
        <v>20</v>
      </c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</row>
    <row r="6" spans="1:146" s="8" customFormat="1" ht="13.5" customHeight="1">
      <c r="A6" s="52" t="s">
        <v>28</v>
      </c>
      <c r="B6" s="52" t="s">
        <v>29</v>
      </c>
      <c r="C6" s="61" t="s">
        <v>30</v>
      </c>
      <c r="D6" s="24" t="s">
        <v>31</v>
      </c>
      <c r="E6" s="62" t="s">
        <v>32</v>
      </c>
      <c r="F6" s="8">
        <v>85</v>
      </c>
      <c r="G6" s="19">
        <v>49.1</v>
      </c>
      <c r="H6" s="20">
        <v>46.99</v>
      </c>
      <c r="I6" s="19">
        <f>SUM(G6,H6)</f>
        <v>96.09</v>
      </c>
      <c r="J6" s="21">
        <v>76</v>
      </c>
      <c r="K6" s="21">
        <v>70</v>
      </c>
      <c r="L6" s="19">
        <v>60.31</v>
      </c>
      <c r="M6" s="22">
        <f>L6*1.5</f>
        <v>90.465</v>
      </c>
      <c r="N6" s="22"/>
      <c r="O6" s="39"/>
      <c r="P6" s="22">
        <f>SUM(F6,I6,J6,K6,M6)</f>
        <v>417.55500000000006</v>
      </c>
      <c r="Q6" s="39">
        <v>1</v>
      </c>
      <c r="R6" s="52" t="str">
        <f aca="true" t="shared" si="0" ref="R6:U7">A6</f>
        <v>Hüter</v>
      </c>
      <c r="S6" s="52" t="str">
        <f t="shared" si="0"/>
        <v>Torsten</v>
      </c>
      <c r="T6" s="53" t="str">
        <f t="shared" si="0"/>
        <v>SC Borussia Friedr.</v>
      </c>
      <c r="U6" s="57" t="str">
        <f t="shared" si="0"/>
        <v>VDSF</v>
      </c>
      <c r="V6" s="19">
        <v>62.63</v>
      </c>
      <c r="W6" s="19">
        <v>60.65</v>
      </c>
      <c r="X6" s="36">
        <f>SUM(V6,W6)</f>
        <v>123.28</v>
      </c>
      <c r="Y6" s="19">
        <v>91.02</v>
      </c>
      <c r="Z6" s="22">
        <f>Y6*1.5</f>
        <v>136.53</v>
      </c>
      <c r="AA6" s="22">
        <f>SUM(P6,X6,Z6)</f>
        <v>677.365</v>
      </c>
      <c r="AB6" s="39">
        <v>1</v>
      </c>
      <c r="AC6" s="21"/>
      <c r="AD6" s="19"/>
      <c r="AE6" s="22"/>
      <c r="AF6" s="22"/>
      <c r="AG6" s="22"/>
      <c r="AH6" s="39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</row>
    <row r="7" spans="1:146" s="8" customFormat="1" ht="13.5" customHeight="1">
      <c r="A7" s="52" t="s">
        <v>54</v>
      </c>
      <c r="B7" s="52" t="s">
        <v>55</v>
      </c>
      <c r="C7" s="53" t="s">
        <v>30</v>
      </c>
      <c r="D7" s="24" t="s">
        <v>31</v>
      </c>
      <c r="E7" s="62" t="s">
        <v>32</v>
      </c>
      <c r="F7" s="8">
        <v>90</v>
      </c>
      <c r="G7" s="19">
        <v>49.87</v>
      </c>
      <c r="H7" s="20">
        <v>47.36</v>
      </c>
      <c r="I7" s="19">
        <f>SUM(G7,H7)</f>
        <v>97.22999999999999</v>
      </c>
      <c r="J7" s="21">
        <v>64</v>
      </c>
      <c r="K7" s="21">
        <v>45</v>
      </c>
      <c r="L7" s="19">
        <v>56.22</v>
      </c>
      <c r="M7" s="22">
        <f>L7*1.5</f>
        <v>84.33</v>
      </c>
      <c r="N7" s="22"/>
      <c r="O7" s="39"/>
      <c r="P7" s="22">
        <f>SUM(F7,I7,J7,K7,M7)</f>
        <v>380.56</v>
      </c>
      <c r="Q7" s="39">
        <v>2</v>
      </c>
      <c r="R7" s="52" t="str">
        <f t="shared" si="0"/>
        <v>Weigel</v>
      </c>
      <c r="S7" s="52" t="str">
        <f t="shared" si="0"/>
        <v>Thomas</v>
      </c>
      <c r="T7" s="53" t="str">
        <f t="shared" si="0"/>
        <v>SC Borussia Friedr.</v>
      </c>
      <c r="U7" s="57" t="str">
        <f t="shared" si="0"/>
        <v>VDSF</v>
      </c>
      <c r="V7" s="19">
        <v>60.41</v>
      </c>
      <c r="W7" s="19">
        <v>59.63</v>
      </c>
      <c r="X7" s="36">
        <f>SUM(V7,W7)</f>
        <v>120.03999999999999</v>
      </c>
      <c r="Y7" s="19">
        <v>97.23</v>
      </c>
      <c r="Z7" s="22">
        <f>Y7*1.5</f>
        <v>145.845</v>
      </c>
      <c r="AA7" s="22">
        <f>SUM(P7,X7,Z7)</f>
        <v>646.445</v>
      </c>
      <c r="AB7" s="39">
        <v>2</v>
      </c>
      <c r="AC7" s="21">
        <v>75</v>
      </c>
      <c r="AD7" s="19">
        <v>93.06</v>
      </c>
      <c r="AE7" s="22">
        <f>AD7*1.5</f>
        <v>139.59</v>
      </c>
      <c r="AF7" s="22">
        <f>SUM(AC7,AE7)</f>
        <v>214.59</v>
      </c>
      <c r="AG7" s="22">
        <f>AA7+AF7</f>
        <v>861.0350000000001</v>
      </c>
      <c r="AH7" s="39">
        <v>2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</row>
    <row r="8" spans="1:146" s="8" customFormat="1" ht="13.5" customHeight="1">
      <c r="A8" s="52"/>
      <c r="B8" s="52"/>
      <c r="C8" s="53"/>
      <c r="D8" s="57"/>
      <c r="E8" s="18"/>
      <c r="G8" s="19"/>
      <c r="H8" s="20"/>
      <c r="I8" s="19"/>
      <c r="J8" s="21"/>
      <c r="K8" s="21"/>
      <c r="L8" s="19"/>
      <c r="M8" s="22"/>
      <c r="N8" s="22"/>
      <c r="O8" s="39"/>
      <c r="P8" s="22"/>
      <c r="Q8" s="39"/>
      <c r="R8" s="52"/>
      <c r="S8" s="52"/>
      <c r="T8" s="53"/>
      <c r="U8" s="57"/>
      <c r="V8" s="19"/>
      <c r="W8" s="19"/>
      <c r="X8" s="36"/>
      <c r="Y8" s="19"/>
      <c r="Z8" s="22"/>
      <c r="AA8" s="22"/>
      <c r="AB8" s="39"/>
      <c r="AC8" s="21"/>
      <c r="AD8" s="19"/>
      <c r="AE8" s="22"/>
      <c r="AF8" s="22"/>
      <c r="AG8" s="22"/>
      <c r="AH8" s="39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</row>
    <row r="9" spans="1:146" s="8" customFormat="1" ht="13.5" customHeight="1">
      <c r="A9" s="52" t="s">
        <v>66</v>
      </c>
      <c r="B9" s="52" t="s">
        <v>67</v>
      </c>
      <c r="C9" s="53" t="s">
        <v>68</v>
      </c>
      <c r="D9" s="24" t="s">
        <v>56</v>
      </c>
      <c r="E9" s="18" t="s">
        <v>37</v>
      </c>
      <c r="F9" s="8">
        <v>90</v>
      </c>
      <c r="G9" s="19">
        <v>42.23</v>
      </c>
      <c r="H9" s="20">
        <v>42</v>
      </c>
      <c r="I9" s="19">
        <f aca="true" t="shared" si="1" ref="I9:I14">SUM(G9,H9)</f>
        <v>84.22999999999999</v>
      </c>
      <c r="J9" s="21">
        <v>92</v>
      </c>
      <c r="K9" s="21">
        <v>95</v>
      </c>
      <c r="L9" s="19">
        <v>64.59</v>
      </c>
      <c r="M9" s="22">
        <f aca="true" t="shared" si="2" ref="M9:M14">L9*1.5</f>
        <v>96.885</v>
      </c>
      <c r="N9" s="22"/>
      <c r="O9" s="39"/>
      <c r="P9" s="22">
        <f aca="true" t="shared" si="3" ref="P9:P14">SUM(F9,I9,J9,K9,M9)</f>
        <v>458.115</v>
      </c>
      <c r="Q9" s="39">
        <v>1</v>
      </c>
      <c r="R9" s="52" t="str">
        <f aca="true" t="shared" si="4" ref="R9:U13">A9</f>
        <v>Behlert</v>
      </c>
      <c r="S9" s="52" t="str">
        <f t="shared" si="4"/>
        <v>Detlef</v>
      </c>
      <c r="T9" s="53" t="str">
        <f t="shared" si="4"/>
        <v>AF Wendenschloss</v>
      </c>
      <c r="U9" s="57" t="str">
        <f t="shared" si="4"/>
        <v>DAV</v>
      </c>
      <c r="V9" s="19">
        <v>43.7</v>
      </c>
      <c r="W9" s="19">
        <v>42.9</v>
      </c>
      <c r="X9" s="36">
        <f>SUM(V9,W9)</f>
        <v>86.6</v>
      </c>
      <c r="Y9" s="19">
        <v>87.12</v>
      </c>
      <c r="Z9" s="22">
        <f>Y9*1.5</f>
        <v>130.68</v>
      </c>
      <c r="AA9" s="22">
        <f>SUM(P9,X9,Z9)</f>
        <v>675.395</v>
      </c>
      <c r="AB9" s="39">
        <v>1</v>
      </c>
      <c r="AC9" s="21">
        <v>60</v>
      </c>
      <c r="AD9" s="19">
        <v>92.57</v>
      </c>
      <c r="AE9" s="22">
        <f>AD9*1.5</f>
        <v>138.855</v>
      </c>
      <c r="AF9" s="22">
        <f>SUM(AC9,AE9)</f>
        <v>198.855</v>
      </c>
      <c r="AG9" s="22">
        <f>AA9+AF9</f>
        <v>874.25</v>
      </c>
      <c r="AH9" s="39">
        <v>1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</row>
    <row r="10" spans="1:146" s="8" customFormat="1" ht="13.5" customHeight="1">
      <c r="A10" s="65" t="s">
        <v>63</v>
      </c>
      <c r="B10" s="65" t="s">
        <v>64</v>
      </c>
      <c r="C10" s="65" t="s">
        <v>65</v>
      </c>
      <c r="D10" s="24" t="s">
        <v>56</v>
      </c>
      <c r="E10" s="18" t="s">
        <v>37</v>
      </c>
      <c r="F10" s="8">
        <v>80</v>
      </c>
      <c r="G10" s="19">
        <v>50.26</v>
      </c>
      <c r="H10" s="20">
        <v>50.17</v>
      </c>
      <c r="I10" s="19">
        <f t="shared" si="1"/>
        <v>100.43</v>
      </c>
      <c r="J10" s="21">
        <v>88</v>
      </c>
      <c r="K10" s="21">
        <v>65</v>
      </c>
      <c r="L10" s="19">
        <v>44.56</v>
      </c>
      <c r="M10" s="22">
        <f t="shared" si="2"/>
        <v>66.84</v>
      </c>
      <c r="N10" s="22"/>
      <c r="O10" s="39" t="s">
        <v>20</v>
      </c>
      <c r="P10" s="22">
        <f t="shared" si="3"/>
        <v>400.27</v>
      </c>
      <c r="Q10" s="39">
        <v>4</v>
      </c>
      <c r="R10" s="52" t="str">
        <f t="shared" si="4"/>
        <v>Wölk</v>
      </c>
      <c r="S10" s="52" t="str">
        <f t="shared" si="4"/>
        <v>Winfried</v>
      </c>
      <c r="T10" s="53" t="str">
        <f t="shared" si="4"/>
        <v>AV Zeuthen</v>
      </c>
      <c r="U10" s="57" t="str">
        <f t="shared" si="4"/>
        <v>DAV</v>
      </c>
      <c r="V10" s="19">
        <v>52.55</v>
      </c>
      <c r="W10" s="19">
        <v>46.8</v>
      </c>
      <c r="X10" s="36">
        <f>SUM(V10,W10)</f>
        <v>99.35</v>
      </c>
      <c r="Y10" s="19">
        <v>93.76</v>
      </c>
      <c r="Z10" s="22">
        <f>Y10*1.5</f>
        <v>140.64000000000001</v>
      </c>
      <c r="AA10" s="22">
        <f>SUM(P10,X10,Z10)</f>
        <v>640.26</v>
      </c>
      <c r="AB10" s="39">
        <v>2</v>
      </c>
      <c r="AC10" s="21">
        <v>40</v>
      </c>
      <c r="AD10" s="19">
        <v>66.39</v>
      </c>
      <c r="AE10" s="22">
        <f>AD10*1.5</f>
        <v>99.58500000000001</v>
      </c>
      <c r="AF10" s="22">
        <f>SUM(AC10,AE10)</f>
        <v>139.585</v>
      </c>
      <c r="AG10" s="22">
        <f>AA10+AF10</f>
        <v>779.845</v>
      </c>
      <c r="AH10" s="39">
        <v>4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</row>
    <row r="11" spans="1:146" s="8" customFormat="1" ht="13.5" customHeight="1">
      <c r="A11" s="52" t="s">
        <v>33</v>
      </c>
      <c r="B11" s="52" t="s">
        <v>34</v>
      </c>
      <c r="C11" s="61" t="s">
        <v>30</v>
      </c>
      <c r="D11" s="24" t="s">
        <v>31</v>
      </c>
      <c r="E11" s="18" t="s">
        <v>37</v>
      </c>
      <c r="F11" s="8">
        <v>60</v>
      </c>
      <c r="G11" s="19">
        <v>42.3</v>
      </c>
      <c r="H11" s="20">
        <v>40.92</v>
      </c>
      <c r="I11" s="19">
        <f t="shared" si="1"/>
        <v>83.22</v>
      </c>
      <c r="J11" s="8">
        <v>84</v>
      </c>
      <c r="K11" s="21">
        <v>90</v>
      </c>
      <c r="L11" s="19">
        <v>56.68</v>
      </c>
      <c r="M11" s="22">
        <f t="shared" si="2"/>
        <v>85.02</v>
      </c>
      <c r="N11" s="22"/>
      <c r="O11" s="39"/>
      <c r="P11" s="22">
        <f t="shared" si="3"/>
        <v>402.24</v>
      </c>
      <c r="Q11" s="39">
        <v>3</v>
      </c>
      <c r="R11" s="52" t="str">
        <f t="shared" si="4"/>
        <v>Musial</v>
      </c>
      <c r="S11" s="52" t="str">
        <f t="shared" si="4"/>
        <v>Volker</v>
      </c>
      <c r="T11" s="53" t="str">
        <f t="shared" si="4"/>
        <v>SC Borussia Friedr.</v>
      </c>
      <c r="U11" s="57" t="str">
        <f t="shared" si="4"/>
        <v>VDSF</v>
      </c>
      <c r="V11" s="19">
        <v>52.69</v>
      </c>
      <c r="W11" s="19">
        <v>52.09</v>
      </c>
      <c r="X11" s="36">
        <f>SUM(V11,W11)</f>
        <v>104.78</v>
      </c>
      <c r="Y11" s="19">
        <v>88.7</v>
      </c>
      <c r="Z11" s="22">
        <f>Y11*1.5</f>
        <v>133.05</v>
      </c>
      <c r="AA11" s="22">
        <f>SUM(P11,X11,Z11)</f>
        <v>640.0699999999999</v>
      </c>
      <c r="AB11" s="39">
        <v>3</v>
      </c>
      <c r="AC11" s="21">
        <v>55</v>
      </c>
      <c r="AD11" s="19">
        <v>67.12</v>
      </c>
      <c r="AE11" s="22">
        <f>AD11*1.5</f>
        <v>100.68</v>
      </c>
      <c r="AF11" s="22">
        <f>SUM(AC11,AE11)</f>
        <v>155.68</v>
      </c>
      <c r="AG11" s="22">
        <f>AA11+AF11</f>
        <v>795.75</v>
      </c>
      <c r="AH11" s="39">
        <v>3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</row>
    <row r="12" spans="1:146" s="8" customFormat="1" ht="13.5" customHeight="1">
      <c r="A12" s="52" t="s">
        <v>35</v>
      </c>
      <c r="B12" s="52" t="s">
        <v>36</v>
      </c>
      <c r="C12" s="61" t="s">
        <v>30</v>
      </c>
      <c r="D12" s="24" t="s">
        <v>31</v>
      </c>
      <c r="E12" s="18" t="s">
        <v>37</v>
      </c>
      <c r="F12" s="8">
        <v>70</v>
      </c>
      <c r="G12" s="19">
        <v>30.32</v>
      </c>
      <c r="H12" s="20">
        <v>29.67</v>
      </c>
      <c r="I12" s="19">
        <f t="shared" si="1"/>
        <v>59.99</v>
      </c>
      <c r="J12" s="8">
        <v>84</v>
      </c>
      <c r="K12" s="21">
        <v>45</v>
      </c>
      <c r="L12" s="19">
        <v>46.12</v>
      </c>
      <c r="M12" s="22">
        <f t="shared" si="2"/>
        <v>69.17999999999999</v>
      </c>
      <c r="N12" s="22"/>
      <c r="O12" s="39"/>
      <c r="P12" s="22">
        <f t="shared" si="3"/>
        <v>328.17</v>
      </c>
      <c r="Q12" s="39">
        <v>5</v>
      </c>
      <c r="R12" s="52" t="str">
        <f t="shared" si="4"/>
        <v>Geisler</v>
      </c>
      <c r="S12" s="52" t="str">
        <f t="shared" si="4"/>
        <v>Jürgen</v>
      </c>
      <c r="T12" s="53" t="str">
        <f t="shared" si="4"/>
        <v>SC Borussia Friedr.</v>
      </c>
      <c r="U12" s="57" t="str">
        <f t="shared" si="4"/>
        <v>VDSF</v>
      </c>
      <c r="V12" s="19">
        <v>47.83</v>
      </c>
      <c r="W12" s="19">
        <v>42.85</v>
      </c>
      <c r="X12" s="36">
        <f>SUM(V12,W12)</f>
        <v>90.68</v>
      </c>
      <c r="Y12" s="19">
        <v>71.02</v>
      </c>
      <c r="Z12" s="22">
        <f>Y12*1.5</f>
        <v>106.53</v>
      </c>
      <c r="AA12" s="22">
        <f>SUM(P12,X12,Z12)</f>
        <v>525.38</v>
      </c>
      <c r="AB12" s="39">
        <v>4</v>
      </c>
      <c r="AC12" s="21"/>
      <c r="AD12" s="19"/>
      <c r="AE12" s="22"/>
      <c r="AF12" s="22"/>
      <c r="AG12" s="22"/>
      <c r="AH12" s="39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</row>
    <row r="13" spans="1:146" s="8" customFormat="1" ht="13.5" customHeight="1">
      <c r="A13" s="52" t="s">
        <v>69</v>
      </c>
      <c r="B13" s="52" t="s">
        <v>70</v>
      </c>
      <c r="C13" s="53" t="s">
        <v>30</v>
      </c>
      <c r="D13" s="24" t="s">
        <v>31</v>
      </c>
      <c r="E13" s="18" t="s">
        <v>37</v>
      </c>
      <c r="F13" s="8">
        <v>50</v>
      </c>
      <c r="G13" s="19">
        <v>28.71</v>
      </c>
      <c r="H13" s="20">
        <v>27.7</v>
      </c>
      <c r="I13" s="19">
        <f t="shared" si="1"/>
        <v>56.41</v>
      </c>
      <c r="J13" s="8">
        <v>62</v>
      </c>
      <c r="K13" s="21">
        <v>60</v>
      </c>
      <c r="L13" s="19">
        <v>54.14</v>
      </c>
      <c r="M13" s="22">
        <f t="shared" si="2"/>
        <v>81.21000000000001</v>
      </c>
      <c r="N13" s="22"/>
      <c r="O13" s="39"/>
      <c r="P13" s="22">
        <f t="shared" si="3"/>
        <v>309.62</v>
      </c>
      <c r="Q13" s="39">
        <v>6</v>
      </c>
      <c r="R13" s="52" t="str">
        <f t="shared" si="4"/>
        <v>Joachim</v>
      </c>
      <c r="S13" s="52" t="str">
        <f t="shared" si="4"/>
        <v>Andreas</v>
      </c>
      <c r="T13" s="53" t="str">
        <f t="shared" si="4"/>
        <v>SC Borussia Friedr.</v>
      </c>
      <c r="U13" s="57" t="str">
        <f t="shared" si="4"/>
        <v>VDSF</v>
      </c>
      <c r="V13" s="19">
        <v>42.27</v>
      </c>
      <c r="W13" s="19">
        <v>37.32</v>
      </c>
      <c r="X13" s="36">
        <f>SUM(V13,W13)</f>
        <v>79.59</v>
      </c>
      <c r="Y13" s="19">
        <v>0</v>
      </c>
      <c r="Z13" s="22">
        <f>Y13*1.5</f>
        <v>0</v>
      </c>
      <c r="AA13" s="22">
        <f>SUM(P13,X13,Z13)</f>
        <v>389.21000000000004</v>
      </c>
      <c r="AB13" s="39">
        <v>5</v>
      </c>
      <c r="AC13" s="21"/>
      <c r="AD13" s="19"/>
      <c r="AE13" s="22"/>
      <c r="AF13" s="22"/>
      <c r="AG13" s="22"/>
      <c r="AH13" s="39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</row>
    <row r="14" spans="1:146" s="8" customFormat="1" ht="13.5" customHeight="1">
      <c r="A14" s="65" t="s">
        <v>60</v>
      </c>
      <c r="B14" s="65" t="s">
        <v>61</v>
      </c>
      <c r="C14" s="65" t="s">
        <v>62</v>
      </c>
      <c r="D14" s="24" t="s">
        <v>56</v>
      </c>
      <c r="E14" s="18" t="s">
        <v>37</v>
      </c>
      <c r="F14" s="8">
        <v>85</v>
      </c>
      <c r="G14" s="19">
        <v>36.49</v>
      </c>
      <c r="H14" s="20">
        <v>33.88</v>
      </c>
      <c r="I14" s="19">
        <f t="shared" si="1"/>
        <v>70.37</v>
      </c>
      <c r="J14" s="21">
        <v>96</v>
      </c>
      <c r="K14" s="21">
        <v>90</v>
      </c>
      <c r="L14" s="19">
        <v>58.82</v>
      </c>
      <c r="M14" s="22">
        <f t="shared" si="2"/>
        <v>88.23</v>
      </c>
      <c r="N14" s="22"/>
      <c r="O14" s="39"/>
      <c r="P14" s="22">
        <f t="shared" si="3"/>
        <v>429.6</v>
      </c>
      <c r="Q14" s="39">
        <v>2</v>
      </c>
      <c r="R14" s="52"/>
      <c r="S14" s="52"/>
      <c r="T14" s="53"/>
      <c r="U14" s="57"/>
      <c r="V14" s="19"/>
      <c r="W14" s="19"/>
      <c r="X14" s="36"/>
      <c r="Y14" s="19"/>
      <c r="Z14" s="22"/>
      <c r="AA14" s="22"/>
      <c r="AB14" s="39"/>
      <c r="AC14" s="21"/>
      <c r="AD14" s="19"/>
      <c r="AE14" s="22"/>
      <c r="AF14" s="22"/>
      <c r="AG14" s="22"/>
      <c r="AH14" s="39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</row>
    <row r="15" spans="1:34" s="13" customFormat="1" ht="13.5" customHeight="1">
      <c r="A15" s="52"/>
      <c r="B15" s="52"/>
      <c r="C15" s="53"/>
      <c r="D15" s="24"/>
      <c r="E15" s="18"/>
      <c r="G15" s="19"/>
      <c r="H15" s="20"/>
      <c r="I15" s="19"/>
      <c r="J15" s="8"/>
      <c r="K15" s="21"/>
      <c r="L15" s="19"/>
      <c r="M15" s="22"/>
      <c r="N15" s="22"/>
      <c r="O15" s="39"/>
      <c r="P15" s="22"/>
      <c r="Q15" s="39"/>
      <c r="R15" s="52"/>
      <c r="S15" s="52"/>
      <c r="T15" s="53"/>
      <c r="U15" s="57"/>
      <c r="V15" s="19"/>
      <c r="W15" s="19"/>
      <c r="X15" s="36"/>
      <c r="Y15" s="19"/>
      <c r="Z15" s="22"/>
      <c r="AA15" s="22"/>
      <c r="AB15" s="39"/>
      <c r="AC15" s="21"/>
      <c r="AD15" s="19"/>
      <c r="AE15" s="22"/>
      <c r="AF15" s="22"/>
      <c r="AG15" s="22"/>
      <c r="AH15" s="39"/>
    </row>
    <row r="16" spans="1:146" s="8" customFormat="1" ht="13.5" customHeight="1">
      <c r="A16" s="52" t="s">
        <v>51</v>
      </c>
      <c r="B16" s="52" t="s">
        <v>52</v>
      </c>
      <c r="C16" s="53" t="s">
        <v>30</v>
      </c>
      <c r="D16" s="24" t="s">
        <v>31</v>
      </c>
      <c r="E16" s="18" t="s">
        <v>53</v>
      </c>
      <c r="F16" s="8">
        <v>80</v>
      </c>
      <c r="G16" s="19">
        <v>48.94</v>
      </c>
      <c r="H16" s="20">
        <v>47.63</v>
      </c>
      <c r="I16" s="19">
        <f>SUM(G16,H16)</f>
        <v>96.57</v>
      </c>
      <c r="J16" s="8">
        <v>98</v>
      </c>
      <c r="K16" s="21">
        <v>80</v>
      </c>
      <c r="L16" s="19">
        <v>62.52</v>
      </c>
      <c r="M16" s="22">
        <f>L16*1.5</f>
        <v>93.78</v>
      </c>
      <c r="N16" s="22"/>
      <c r="O16" s="39"/>
      <c r="P16" s="22">
        <f>SUM(F16,I16,J16,K16,M16)</f>
        <v>448.35</v>
      </c>
      <c r="Q16" s="39">
        <v>1</v>
      </c>
      <c r="R16" s="52" t="str">
        <f>A16</f>
        <v>Ahlgrimm</v>
      </c>
      <c r="S16" s="52" t="str">
        <f>B16</f>
        <v>Kevin</v>
      </c>
      <c r="T16" s="53" t="str">
        <f>C16</f>
        <v>SC Borussia Friedr.</v>
      </c>
      <c r="U16" s="57" t="str">
        <f>D16</f>
        <v>VDSF</v>
      </c>
      <c r="V16" s="19">
        <v>59.93</v>
      </c>
      <c r="W16" s="19">
        <v>58.81</v>
      </c>
      <c r="X16" s="36">
        <f>SUM(V16,W16)</f>
        <v>118.74000000000001</v>
      </c>
      <c r="Y16" s="19">
        <v>90.87</v>
      </c>
      <c r="Z16" s="22">
        <f>Y16*1.5</f>
        <v>136.305</v>
      </c>
      <c r="AA16" s="22">
        <f>SUM(P16,X16,Z16)</f>
        <v>703.395</v>
      </c>
      <c r="AB16" s="39">
        <v>1</v>
      </c>
      <c r="AC16" s="21">
        <v>70</v>
      </c>
      <c r="AD16" s="19"/>
      <c r="AE16" s="22"/>
      <c r="AF16" s="22">
        <f>SUM(AC16,AE16)</f>
        <v>70</v>
      </c>
      <c r="AG16" s="22">
        <f>AA16+AF16</f>
        <v>773.395</v>
      </c>
      <c r="AH16" s="39">
        <v>5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</row>
    <row r="17" spans="1:34" s="13" customFormat="1" ht="13.5" customHeight="1">
      <c r="A17" s="51"/>
      <c r="B17" s="52"/>
      <c r="C17" s="61"/>
      <c r="D17" s="24"/>
      <c r="E17" s="18"/>
      <c r="G17" s="19"/>
      <c r="H17" s="20"/>
      <c r="I17" s="19"/>
      <c r="J17" s="21"/>
      <c r="K17" s="21"/>
      <c r="L17" s="19"/>
      <c r="M17" s="22"/>
      <c r="N17" s="22"/>
      <c r="O17" s="39"/>
      <c r="P17" s="22"/>
      <c r="Q17" s="39"/>
      <c r="R17" s="51"/>
      <c r="S17" s="52"/>
      <c r="T17" s="53"/>
      <c r="U17" s="57"/>
      <c r="V17" s="19"/>
      <c r="W17" s="19"/>
      <c r="X17" s="36"/>
      <c r="Y17" s="19"/>
      <c r="Z17" s="22"/>
      <c r="AA17" s="22"/>
      <c r="AB17" s="39"/>
      <c r="AC17" s="21"/>
      <c r="AD17" s="19"/>
      <c r="AE17" s="22"/>
      <c r="AF17" s="22"/>
      <c r="AG17" s="22"/>
      <c r="AH17" s="39"/>
    </row>
    <row r="18" spans="1:146" s="8" customFormat="1" ht="13.5" customHeight="1">
      <c r="A18" s="52" t="s">
        <v>38</v>
      </c>
      <c r="B18" s="52" t="s">
        <v>39</v>
      </c>
      <c r="C18" s="61" t="s">
        <v>30</v>
      </c>
      <c r="D18" s="24" t="s">
        <v>31</v>
      </c>
      <c r="E18" s="18" t="s">
        <v>40</v>
      </c>
      <c r="F18" s="8">
        <v>20</v>
      </c>
      <c r="G18" s="19">
        <v>20.21</v>
      </c>
      <c r="H18" s="20">
        <v>20.14</v>
      </c>
      <c r="I18" s="19">
        <f>SUM(G18,H18)</f>
        <v>40.35</v>
      </c>
      <c r="J18" s="21">
        <v>72</v>
      </c>
      <c r="K18" s="21">
        <v>45</v>
      </c>
      <c r="L18" s="19">
        <v>39.52</v>
      </c>
      <c r="M18" s="22">
        <f>L18*1.5</f>
        <v>59.28</v>
      </c>
      <c r="N18" s="22">
        <f aca="true" t="shared" si="5" ref="N18:N23">J18+K18+M18</f>
        <v>176.28</v>
      </c>
      <c r="O18" s="39">
        <v>1</v>
      </c>
      <c r="P18" s="22">
        <f>SUM(F18,I18,J18,K18,M18)</f>
        <v>236.63</v>
      </c>
      <c r="Q18" s="39">
        <v>1</v>
      </c>
      <c r="R18" s="52"/>
      <c r="S18" s="52"/>
      <c r="T18" s="53"/>
      <c r="U18" s="57"/>
      <c r="V18" s="19"/>
      <c r="W18" s="19"/>
      <c r="X18" s="36"/>
      <c r="Y18" s="19"/>
      <c r="Z18" s="22"/>
      <c r="AA18" s="22"/>
      <c r="AB18" s="39"/>
      <c r="AC18" s="21"/>
      <c r="AD18" s="19"/>
      <c r="AE18" s="22"/>
      <c r="AF18" s="22"/>
      <c r="AG18" s="22"/>
      <c r="AH18" s="39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</row>
    <row r="19" spans="1:146" s="8" customFormat="1" ht="13.5" customHeight="1">
      <c r="A19" s="52" t="s">
        <v>41</v>
      </c>
      <c r="B19" s="52" t="s">
        <v>42</v>
      </c>
      <c r="C19" s="61" t="s">
        <v>30</v>
      </c>
      <c r="D19" s="24" t="s">
        <v>31</v>
      </c>
      <c r="E19" s="18" t="s">
        <v>40</v>
      </c>
      <c r="F19" s="8">
        <v>25</v>
      </c>
      <c r="G19" s="19">
        <v>21.99</v>
      </c>
      <c r="H19" s="20">
        <v>20.93</v>
      </c>
      <c r="I19" s="19">
        <f>SUM(G19,H19)</f>
        <v>42.92</v>
      </c>
      <c r="J19" s="21">
        <v>38</v>
      </c>
      <c r="K19" s="21">
        <v>20</v>
      </c>
      <c r="L19" s="19">
        <v>47.78</v>
      </c>
      <c r="M19" s="22">
        <f>L19*1.5</f>
        <v>71.67</v>
      </c>
      <c r="N19" s="22">
        <f t="shared" si="5"/>
        <v>129.67000000000002</v>
      </c>
      <c r="O19" s="39">
        <v>2</v>
      </c>
      <c r="P19" s="22">
        <f>SUM(F19,I19,J19,K19,M19)</f>
        <v>197.59</v>
      </c>
      <c r="Q19" s="39">
        <v>2</v>
      </c>
      <c r="R19" s="51"/>
      <c r="S19" s="51"/>
      <c r="T19" s="41"/>
      <c r="U19" s="40"/>
      <c r="V19" s="19"/>
      <c r="W19" s="19"/>
      <c r="X19" s="36"/>
      <c r="Y19" s="19"/>
      <c r="Z19" s="22"/>
      <c r="AA19" s="22"/>
      <c r="AB19" s="17"/>
      <c r="AC19" s="21"/>
      <c r="AD19" s="19"/>
      <c r="AE19" s="22"/>
      <c r="AF19" s="22"/>
      <c r="AG19" s="22"/>
      <c r="AH19" s="39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</row>
    <row r="20" spans="1:146" s="8" customFormat="1" ht="13.5" customHeight="1">
      <c r="A20" s="51"/>
      <c r="B20" s="51"/>
      <c r="C20" s="41"/>
      <c r="D20" s="40"/>
      <c r="E20" s="18"/>
      <c r="G20" s="19"/>
      <c r="H20" s="20"/>
      <c r="I20" s="19"/>
      <c r="J20" s="21"/>
      <c r="K20" s="21"/>
      <c r="L20" s="19"/>
      <c r="M20" s="22"/>
      <c r="N20" s="22"/>
      <c r="O20" s="39"/>
      <c r="P20" s="22"/>
      <c r="Q20" s="39"/>
      <c r="R20" s="51"/>
      <c r="S20" s="51"/>
      <c r="T20" s="41"/>
      <c r="U20" s="40"/>
      <c r="V20" s="19"/>
      <c r="W20" s="19"/>
      <c r="X20" s="36"/>
      <c r="Y20" s="19"/>
      <c r="Z20" s="22"/>
      <c r="AA20" s="22"/>
      <c r="AB20" s="39"/>
      <c r="AC20" s="21"/>
      <c r="AD20" s="19"/>
      <c r="AE20" s="22"/>
      <c r="AF20" s="22"/>
      <c r="AG20" s="22"/>
      <c r="AH20" s="39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</row>
    <row r="21" spans="1:146" s="47" customFormat="1" ht="13.5" customHeight="1">
      <c r="A21" s="52" t="s">
        <v>43</v>
      </c>
      <c r="B21" s="52" t="s">
        <v>44</v>
      </c>
      <c r="C21" s="53" t="s">
        <v>30</v>
      </c>
      <c r="D21" s="24" t="s">
        <v>31</v>
      </c>
      <c r="E21" s="18" t="s">
        <v>45</v>
      </c>
      <c r="F21" s="8">
        <v>25</v>
      </c>
      <c r="G21" s="19">
        <v>27.02</v>
      </c>
      <c r="H21" s="20">
        <v>25.93</v>
      </c>
      <c r="I21" s="19">
        <f>SUM(G21,H21)</f>
        <v>52.95</v>
      </c>
      <c r="J21" s="21">
        <v>68</v>
      </c>
      <c r="K21" s="54">
        <v>35</v>
      </c>
      <c r="L21" s="19">
        <v>51.33</v>
      </c>
      <c r="M21" s="22">
        <f>L21*1.5</f>
        <v>76.995</v>
      </c>
      <c r="N21" s="22">
        <f t="shared" si="5"/>
        <v>179.995</v>
      </c>
      <c r="O21" s="39">
        <v>1</v>
      </c>
      <c r="P21" s="22">
        <f>SUM(F21,I21,J21,K21,M21)</f>
        <v>257.945</v>
      </c>
      <c r="Q21" s="39">
        <v>1</v>
      </c>
      <c r="R21" s="52"/>
      <c r="S21" s="52"/>
      <c r="T21" s="41"/>
      <c r="U21" s="57"/>
      <c r="V21" s="19"/>
      <c r="W21" s="19"/>
      <c r="X21" s="36"/>
      <c r="Y21" s="19"/>
      <c r="Z21" s="22"/>
      <c r="AA21" s="22"/>
      <c r="AB21" s="39"/>
      <c r="AC21" s="46"/>
      <c r="AD21" s="44"/>
      <c r="AE21" s="22"/>
      <c r="AF21" s="22"/>
      <c r="AG21" s="22"/>
      <c r="AH21" s="39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</row>
    <row r="22" spans="1:146" s="47" customFormat="1" ht="13.5" customHeight="1">
      <c r="A22" s="52"/>
      <c r="B22" s="52"/>
      <c r="C22" s="63"/>
      <c r="D22" s="24"/>
      <c r="E22" s="18"/>
      <c r="G22" s="19"/>
      <c r="H22" s="20"/>
      <c r="I22" s="19"/>
      <c r="J22" s="21"/>
      <c r="K22" s="54"/>
      <c r="L22" s="19"/>
      <c r="M22" s="22"/>
      <c r="N22" s="22"/>
      <c r="O22" s="39"/>
      <c r="P22" s="22"/>
      <c r="Q22" s="39"/>
      <c r="R22" s="52"/>
      <c r="S22" s="52"/>
      <c r="T22" s="53"/>
      <c r="U22" s="57"/>
      <c r="V22" s="19"/>
      <c r="W22" s="19"/>
      <c r="X22" s="36"/>
      <c r="Y22" s="19"/>
      <c r="Z22" s="22"/>
      <c r="AA22" s="22"/>
      <c r="AB22" s="39"/>
      <c r="AC22" s="46"/>
      <c r="AD22" s="44"/>
      <c r="AE22" s="22"/>
      <c r="AF22" s="22"/>
      <c r="AG22" s="22"/>
      <c r="AH22" s="39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</row>
    <row r="23" spans="1:146" s="8" customFormat="1" ht="13.5" customHeight="1">
      <c r="A23" s="52" t="s">
        <v>46</v>
      </c>
      <c r="B23" s="52" t="s">
        <v>47</v>
      </c>
      <c r="C23" s="64" t="s">
        <v>30</v>
      </c>
      <c r="D23" s="24" t="s">
        <v>31</v>
      </c>
      <c r="E23" s="18" t="s">
        <v>48</v>
      </c>
      <c r="F23" s="8">
        <v>20</v>
      </c>
      <c r="G23" s="19">
        <v>27.95</v>
      </c>
      <c r="H23" s="20">
        <v>26.35</v>
      </c>
      <c r="I23" s="19">
        <f>SUM(G23,H23)</f>
        <v>54.3</v>
      </c>
      <c r="J23" s="21">
        <v>90</v>
      </c>
      <c r="K23" s="21">
        <v>55</v>
      </c>
      <c r="L23" s="19">
        <v>52.1</v>
      </c>
      <c r="M23" s="22">
        <f>L23*1.5</f>
        <v>78.15</v>
      </c>
      <c r="N23" s="22">
        <f t="shared" si="5"/>
        <v>223.15</v>
      </c>
      <c r="O23" s="39">
        <v>1</v>
      </c>
      <c r="P23" s="22">
        <f>SUM(F23,I23,J23,K23,M23)</f>
        <v>297.45000000000005</v>
      </c>
      <c r="Q23" s="39">
        <v>1</v>
      </c>
      <c r="R23" s="51"/>
      <c r="S23" s="41"/>
      <c r="T23" s="41"/>
      <c r="U23" s="40"/>
      <c r="V23" s="19"/>
      <c r="W23" s="19"/>
      <c r="X23" s="36"/>
      <c r="Y23" s="19"/>
      <c r="Z23" s="22"/>
      <c r="AA23" s="22"/>
      <c r="AB23" s="17"/>
      <c r="AC23" s="21"/>
      <c r="AD23" s="19"/>
      <c r="AE23" s="22"/>
      <c r="AF23" s="22"/>
      <c r="AG23" s="22"/>
      <c r="AH23" s="39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</row>
    <row r="24" spans="1:146" s="8" customFormat="1" ht="13.5" customHeight="1">
      <c r="A24" s="52"/>
      <c r="B24" s="52"/>
      <c r="C24" s="64"/>
      <c r="D24" s="24"/>
      <c r="E24" s="18"/>
      <c r="G24" s="19"/>
      <c r="H24" s="20"/>
      <c r="I24" s="19"/>
      <c r="J24" s="21"/>
      <c r="K24" s="21"/>
      <c r="L24" s="19"/>
      <c r="M24" s="22"/>
      <c r="N24" s="22"/>
      <c r="O24" s="39"/>
      <c r="P24" s="22"/>
      <c r="Q24" s="39"/>
      <c r="R24" s="51"/>
      <c r="S24" s="41"/>
      <c r="T24" s="41"/>
      <c r="U24" s="40"/>
      <c r="V24" s="19"/>
      <c r="W24" s="19"/>
      <c r="X24" s="36"/>
      <c r="Y24" s="19"/>
      <c r="Z24" s="22"/>
      <c r="AA24" s="22"/>
      <c r="AB24" s="56"/>
      <c r="AC24" s="21"/>
      <c r="AD24" s="19"/>
      <c r="AE24" s="22"/>
      <c r="AF24" s="22"/>
      <c r="AG24" s="22"/>
      <c r="AH24" s="39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</row>
    <row r="25" spans="1:146" s="8" customFormat="1" ht="13.5" customHeight="1">
      <c r="A25" s="65" t="s">
        <v>51</v>
      </c>
      <c r="B25" s="65" t="s">
        <v>58</v>
      </c>
      <c r="C25" s="65" t="s">
        <v>59</v>
      </c>
      <c r="D25" s="24" t="s">
        <v>31</v>
      </c>
      <c r="E25" s="18" t="s">
        <v>57</v>
      </c>
      <c r="F25" s="8">
        <v>40</v>
      </c>
      <c r="G25" s="19">
        <v>32.9</v>
      </c>
      <c r="H25" s="20">
        <v>32.54</v>
      </c>
      <c r="I25" s="19">
        <f>SUM(G25,H25)</f>
        <v>65.44</v>
      </c>
      <c r="J25" s="21">
        <v>70</v>
      </c>
      <c r="K25" s="21">
        <v>55</v>
      </c>
      <c r="L25" s="19">
        <v>51</v>
      </c>
      <c r="M25" s="22">
        <f>L25*1.5</f>
        <v>76.5</v>
      </c>
      <c r="N25" s="22"/>
      <c r="O25" s="39"/>
      <c r="P25" s="22">
        <f>SUM(F25,I25,J25,K25,M25)</f>
        <v>306.94</v>
      </c>
      <c r="Q25" s="39">
        <v>1</v>
      </c>
      <c r="R25" s="51"/>
      <c r="S25" s="41"/>
      <c r="T25" s="41"/>
      <c r="U25" s="40"/>
      <c r="V25" s="19"/>
      <c r="W25" s="19"/>
      <c r="X25" s="36"/>
      <c r="Y25" s="19"/>
      <c r="Z25" s="22"/>
      <c r="AA25" s="22"/>
      <c r="AB25" s="56"/>
      <c r="AC25" s="21"/>
      <c r="AD25" s="19"/>
      <c r="AE25" s="22"/>
      <c r="AF25" s="22"/>
      <c r="AG25" s="22"/>
      <c r="AH25" s="39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</row>
    <row r="26" spans="1:34" s="13" customFormat="1" ht="13.5" customHeight="1">
      <c r="A26" s="66" t="s">
        <v>46</v>
      </c>
      <c r="B26" s="66" t="s">
        <v>49</v>
      </c>
      <c r="C26" s="65" t="s">
        <v>50</v>
      </c>
      <c r="D26" s="24" t="s">
        <v>31</v>
      </c>
      <c r="E26" s="18" t="s">
        <v>57</v>
      </c>
      <c r="F26" s="13">
        <v>60</v>
      </c>
      <c r="G26" s="19">
        <v>33.06</v>
      </c>
      <c r="H26" s="20">
        <v>30.34</v>
      </c>
      <c r="I26" s="19">
        <f>SUM(G26,H26)</f>
        <v>63.400000000000006</v>
      </c>
      <c r="J26" s="21">
        <v>72</v>
      </c>
      <c r="K26" s="21">
        <v>45</v>
      </c>
      <c r="L26" s="19">
        <v>0</v>
      </c>
      <c r="M26" s="22">
        <f>L26*1.5</f>
        <v>0</v>
      </c>
      <c r="N26" s="22"/>
      <c r="O26" s="39"/>
      <c r="P26" s="22">
        <f>SUM(F26,I26,J26,K26,M26)</f>
        <v>240.4</v>
      </c>
      <c r="Q26" s="39">
        <v>2</v>
      </c>
      <c r="R26" s="51"/>
      <c r="S26" s="41"/>
      <c r="T26" s="41"/>
      <c r="U26" s="40"/>
      <c r="V26" s="19"/>
      <c r="W26" s="19"/>
      <c r="X26" s="36"/>
      <c r="Y26" s="19"/>
      <c r="Z26" s="22"/>
      <c r="AA26" s="22"/>
      <c r="AB26" s="55"/>
      <c r="AC26" s="21"/>
      <c r="AD26" s="19"/>
      <c r="AE26" s="22"/>
      <c r="AF26" s="22"/>
      <c r="AG26" s="22"/>
      <c r="AH26" s="39"/>
    </row>
    <row r="27" spans="1:34" s="13" customFormat="1" ht="13.5" customHeight="1">
      <c r="A27" s="51"/>
      <c r="B27" s="41"/>
      <c r="C27" s="41"/>
      <c r="D27" s="40"/>
      <c r="E27" s="40"/>
      <c r="F27" s="18"/>
      <c r="G27" s="19"/>
      <c r="H27" s="20"/>
      <c r="I27" s="19"/>
      <c r="J27" s="21"/>
      <c r="K27" s="21"/>
      <c r="L27" s="19"/>
      <c r="M27" s="22"/>
      <c r="N27" s="22"/>
      <c r="O27" s="39"/>
      <c r="P27" s="22"/>
      <c r="Q27" s="39"/>
      <c r="R27" s="51"/>
      <c r="S27" s="41"/>
      <c r="T27" s="41"/>
      <c r="U27" s="40"/>
      <c r="V27" s="19"/>
      <c r="W27" s="19"/>
      <c r="X27" s="36"/>
      <c r="Y27" s="19"/>
      <c r="Z27" s="22"/>
      <c r="AA27" s="22"/>
      <c r="AB27" s="56"/>
      <c r="AC27" s="21"/>
      <c r="AD27" s="19"/>
      <c r="AE27" s="22"/>
      <c r="AF27" s="22"/>
      <c r="AG27" s="22"/>
      <c r="AH27" s="39"/>
    </row>
    <row r="28" spans="1:34" s="13" customFormat="1" ht="13.5" customHeight="1">
      <c r="A28" s="51"/>
      <c r="B28" s="41"/>
      <c r="C28" s="41"/>
      <c r="D28" s="40"/>
      <c r="E28" s="40"/>
      <c r="F28" s="18"/>
      <c r="G28" s="19"/>
      <c r="H28" s="20"/>
      <c r="I28" s="19"/>
      <c r="J28" s="21"/>
      <c r="K28" s="21"/>
      <c r="L28" s="19"/>
      <c r="M28" s="22"/>
      <c r="N28" s="22"/>
      <c r="O28" s="39"/>
      <c r="P28" s="22"/>
      <c r="Q28" s="39"/>
      <c r="R28" s="51"/>
      <c r="S28" s="41"/>
      <c r="T28" s="41"/>
      <c r="U28" s="40"/>
      <c r="V28" s="19"/>
      <c r="W28" s="19"/>
      <c r="X28" s="36"/>
      <c r="Y28" s="19"/>
      <c r="Z28" s="22"/>
      <c r="AA28" s="22"/>
      <c r="AB28" s="56"/>
      <c r="AC28" s="21"/>
      <c r="AD28" s="19"/>
      <c r="AE28" s="22"/>
      <c r="AF28" s="22"/>
      <c r="AG28" s="22"/>
      <c r="AH28" s="39"/>
    </row>
    <row r="29" spans="1:34" s="13" customFormat="1" ht="13.5" customHeight="1">
      <c r="A29" s="51"/>
      <c r="B29" s="41"/>
      <c r="C29" s="41"/>
      <c r="D29" s="40"/>
      <c r="E29" s="40"/>
      <c r="F29" s="18"/>
      <c r="G29" s="19"/>
      <c r="H29" s="20"/>
      <c r="I29" s="19"/>
      <c r="J29" s="21"/>
      <c r="K29" s="21"/>
      <c r="L29" s="19"/>
      <c r="M29" s="22"/>
      <c r="N29" s="22"/>
      <c r="O29" s="39"/>
      <c r="P29" s="22"/>
      <c r="Q29" s="39"/>
      <c r="R29" s="51"/>
      <c r="S29" s="41"/>
      <c r="T29" s="41"/>
      <c r="U29" s="40"/>
      <c r="V29" s="19"/>
      <c r="W29" s="19"/>
      <c r="X29" s="36"/>
      <c r="Y29" s="19"/>
      <c r="Z29" s="22"/>
      <c r="AA29" s="22"/>
      <c r="AB29" s="45"/>
      <c r="AC29" s="21"/>
      <c r="AD29" s="19"/>
      <c r="AE29" s="22"/>
      <c r="AF29" s="22"/>
      <c r="AG29" s="22"/>
      <c r="AH29" s="39"/>
    </row>
    <row r="30" spans="1:34" s="13" customFormat="1" ht="13.5" customHeight="1">
      <c r="A30" s="51"/>
      <c r="B30" s="41"/>
      <c r="C30" s="41"/>
      <c r="D30" s="40"/>
      <c r="E30" s="40"/>
      <c r="F30" s="18"/>
      <c r="G30" s="19"/>
      <c r="H30" s="20"/>
      <c r="I30" s="19"/>
      <c r="J30" s="21"/>
      <c r="K30" s="21"/>
      <c r="L30" s="19"/>
      <c r="M30" s="22"/>
      <c r="N30" s="22"/>
      <c r="O30" s="39"/>
      <c r="P30" s="22"/>
      <c r="Q30" s="39"/>
      <c r="R30" s="51"/>
      <c r="S30" s="41"/>
      <c r="T30" s="41"/>
      <c r="U30" s="40"/>
      <c r="V30" s="19"/>
      <c r="W30" s="19"/>
      <c r="X30" s="36"/>
      <c r="Y30" s="19"/>
      <c r="Z30" s="22"/>
      <c r="AA30" s="22"/>
      <c r="AB30" s="56"/>
      <c r="AC30" s="21"/>
      <c r="AD30" s="19"/>
      <c r="AE30" s="22"/>
      <c r="AF30" s="22"/>
      <c r="AG30" s="22"/>
      <c r="AH30" s="39"/>
    </row>
    <row r="31" spans="1:34" s="13" customFormat="1" ht="13.5" customHeight="1">
      <c r="A31" s="51"/>
      <c r="B31" s="41"/>
      <c r="C31" s="41"/>
      <c r="D31" s="40"/>
      <c r="E31" s="40"/>
      <c r="F31" s="18"/>
      <c r="G31" s="19"/>
      <c r="H31" s="20"/>
      <c r="I31" s="19"/>
      <c r="J31" s="21"/>
      <c r="K31" s="21"/>
      <c r="L31" s="19"/>
      <c r="M31" s="22"/>
      <c r="N31" s="22"/>
      <c r="O31" s="39"/>
      <c r="P31" s="22"/>
      <c r="Q31" s="39"/>
      <c r="R31" s="51"/>
      <c r="S31" s="41"/>
      <c r="T31" s="41"/>
      <c r="U31" s="40"/>
      <c r="V31" s="19"/>
      <c r="W31" s="19"/>
      <c r="X31" s="36"/>
      <c r="Y31" s="19"/>
      <c r="Z31" s="22"/>
      <c r="AA31" s="22"/>
      <c r="AB31" s="56"/>
      <c r="AC31" s="21"/>
      <c r="AD31" s="19"/>
      <c r="AE31" s="22"/>
      <c r="AF31" s="22"/>
      <c r="AG31" s="22"/>
      <c r="AH31" s="39"/>
    </row>
    <row r="33" spans="3:34" ht="12.75">
      <c r="C33" s="6"/>
      <c r="D33" s="1"/>
      <c r="E33" s="1"/>
      <c r="F33" s="3"/>
      <c r="G33" s="2"/>
      <c r="H33" s="3"/>
      <c r="I33" s="7"/>
      <c r="K33" s="3"/>
      <c r="L33" s="4"/>
      <c r="N33" s="6"/>
      <c r="O33" s="5"/>
      <c r="P33" s="50"/>
      <c r="Q33" s="25"/>
      <c r="T33" s="6"/>
      <c r="U33" s="3"/>
      <c r="W33" s="37"/>
      <c r="X33" s="3"/>
      <c r="Y33" s="5"/>
      <c r="Z33" s="4"/>
      <c r="AA33" s="6"/>
      <c r="AB33" s="7"/>
      <c r="AC33" s="3"/>
      <c r="AD33" s="4"/>
      <c r="AG33" s="50"/>
      <c r="AH33" s="5"/>
    </row>
    <row r="34" spans="3:34" ht="12.75">
      <c r="C34" s="6"/>
      <c r="D34" s="1"/>
      <c r="E34" s="1"/>
      <c r="F34" s="3"/>
      <c r="G34" s="2"/>
      <c r="H34" s="3"/>
      <c r="I34" s="7"/>
      <c r="K34" s="3"/>
      <c r="L34" s="4"/>
      <c r="N34" s="6"/>
      <c r="O34" s="5"/>
      <c r="P34" s="50"/>
      <c r="Q34" s="25"/>
      <c r="T34" s="6"/>
      <c r="U34" s="3"/>
      <c r="W34" s="37"/>
      <c r="X34" s="3"/>
      <c r="Y34" s="5"/>
      <c r="Z34" s="4"/>
      <c r="AA34" s="6"/>
      <c r="AB34" s="7"/>
      <c r="AC34" s="3"/>
      <c r="AD34" s="4"/>
      <c r="AG34" s="50"/>
      <c r="AH34" s="5"/>
    </row>
    <row r="35" spans="3:34" ht="12.75">
      <c r="C35" s="6"/>
      <c r="D35" s="1"/>
      <c r="E35" s="1"/>
      <c r="F35" s="3"/>
      <c r="G35" s="2"/>
      <c r="H35" s="3"/>
      <c r="I35" s="7"/>
      <c r="K35" s="3"/>
      <c r="L35" s="4"/>
      <c r="N35" s="6"/>
      <c r="O35" s="5"/>
      <c r="P35" s="50"/>
      <c r="Q35" s="25"/>
      <c r="T35" s="6"/>
      <c r="U35" s="3"/>
      <c r="W35" s="37"/>
      <c r="X35" s="3"/>
      <c r="Y35" s="5"/>
      <c r="Z35" s="4"/>
      <c r="AA35" s="6"/>
      <c r="AB35" s="7"/>
      <c r="AC35" s="3"/>
      <c r="AD35" s="4"/>
      <c r="AG35" s="50"/>
      <c r="AH35" s="5"/>
    </row>
    <row r="36" spans="3:34" ht="12.75">
      <c r="C36" s="6"/>
      <c r="D36" s="1"/>
      <c r="E36" s="1"/>
      <c r="F36" s="3"/>
      <c r="G36" s="2"/>
      <c r="H36" s="3"/>
      <c r="I36" s="7"/>
      <c r="K36" s="3"/>
      <c r="L36" s="4"/>
      <c r="N36" s="6"/>
      <c r="O36" s="5"/>
      <c r="P36" s="50"/>
      <c r="Q36" s="25"/>
      <c r="T36" s="6"/>
      <c r="U36" s="3"/>
      <c r="W36" s="37"/>
      <c r="X36" s="3"/>
      <c r="Y36" s="5"/>
      <c r="Z36" s="4"/>
      <c r="AA36" s="6"/>
      <c r="AB36" s="7"/>
      <c r="AC36" s="3"/>
      <c r="AD36" s="4"/>
      <c r="AG36" s="50"/>
      <c r="AH36" s="5"/>
    </row>
    <row r="37" spans="3:34" ht="12.75">
      <c r="C37" s="6"/>
      <c r="D37" s="1"/>
      <c r="E37" s="1"/>
      <c r="F37" s="3"/>
      <c r="G37" s="2"/>
      <c r="H37" s="3"/>
      <c r="I37" s="7"/>
      <c r="K37" s="3"/>
      <c r="L37" s="4"/>
      <c r="N37" s="6"/>
      <c r="O37" s="5"/>
      <c r="P37" s="50"/>
      <c r="Q37" s="25"/>
      <c r="T37" s="6"/>
      <c r="U37" s="3"/>
      <c r="W37" s="37"/>
      <c r="X37" s="3"/>
      <c r="Y37" s="5"/>
      <c r="Z37" s="4"/>
      <c r="AA37" s="6"/>
      <c r="AB37" s="7"/>
      <c r="AC37" s="3"/>
      <c r="AD37" s="4"/>
      <c r="AG37" s="50"/>
      <c r="AH37" s="5"/>
    </row>
    <row r="38" spans="3:34" ht="12.75">
      <c r="C38" s="6"/>
      <c r="D38" s="1"/>
      <c r="E38" s="1"/>
      <c r="F38" s="3"/>
      <c r="G38" s="2"/>
      <c r="H38" s="3"/>
      <c r="I38" s="7"/>
      <c r="K38" s="3"/>
      <c r="L38" s="4"/>
      <c r="N38" s="6"/>
      <c r="O38" s="5"/>
      <c r="P38" s="50"/>
      <c r="Q38" s="25"/>
      <c r="T38" s="6"/>
      <c r="U38" s="3"/>
      <c r="W38" s="37"/>
      <c r="X38" s="3"/>
      <c r="Y38" s="5"/>
      <c r="Z38" s="4"/>
      <c r="AA38" s="6"/>
      <c r="AB38" s="7"/>
      <c r="AC38" s="3"/>
      <c r="AD38" s="4"/>
      <c r="AG38" s="50"/>
      <c r="AH38" s="5"/>
    </row>
    <row r="39" spans="3:34" ht="12.75">
      <c r="C39" s="6"/>
      <c r="D39" s="1"/>
      <c r="E39" s="1"/>
      <c r="F39" s="3"/>
      <c r="G39" s="2"/>
      <c r="H39" s="3"/>
      <c r="I39" s="7"/>
      <c r="K39" s="3"/>
      <c r="L39" s="4"/>
      <c r="N39" s="6"/>
      <c r="O39" s="5"/>
      <c r="P39" s="50"/>
      <c r="Q39" s="25"/>
      <c r="T39" s="6"/>
      <c r="U39" s="3"/>
      <c r="W39" s="37"/>
      <c r="X39" s="3"/>
      <c r="Y39" s="5"/>
      <c r="Z39" s="4"/>
      <c r="AA39" s="6"/>
      <c r="AB39" s="7"/>
      <c r="AC39" s="3"/>
      <c r="AD39" s="4"/>
      <c r="AG39" s="50"/>
      <c r="AH39" s="5"/>
    </row>
  </sheetData>
  <sheetProtection/>
  <mergeCells count="11">
    <mergeCell ref="AD3:AE3"/>
    <mergeCell ref="AG3:AH3"/>
    <mergeCell ref="A1:K1"/>
    <mergeCell ref="V3:X3"/>
    <mergeCell ref="Y3:Z3"/>
    <mergeCell ref="P3:Q3"/>
    <mergeCell ref="AA3:AB3"/>
    <mergeCell ref="N3:O3"/>
    <mergeCell ref="L3:M3"/>
    <mergeCell ref="R1:AA1"/>
    <mergeCell ref="G3:I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2013-04-28T13:15:56Z</cp:lastPrinted>
  <dcterms:created xsi:type="dcterms:W3CDTF">2000-04-20T06:06:45Z</dcterms:created>
  <dcterms:modified xsi:type="dcterms:W3CDTF">2013-05-01T07:53:01Z</dcterms:modified>
  <cp:category/>
  <cp:version/>
  <cp:contentType/>
  <cp:contentStatus/>
</cp:coreProperties>
</file>