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<sst xmlns="http://schemas.openxmlformats.org/spreadsheetml/2006/main" count="113" uniqueCount="70">
  <si>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</si>
  <si>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</si>
  <si>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</si>
  <si>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</si>
  <si>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</si>
  <si>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</si>
  <si>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</si>
  <si>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</si>
  <si>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</si>
  <si>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</si>
  <si>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</si>
  <si>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</si>
  <si>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</si>
  <si>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</si>
  <si>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</si>
  <si>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</si>
  <si>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</si>
  <si>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</si>
  <si>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</si>
  <si>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</si>
  <si>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</si>
  <si>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</si>
  <si>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</si>
  <si>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</si>
  <si>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</si>
  <si>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Oelke</t>
  </si>
  <si>
    <t>Heinz</t>
  </si>
  <si>
    <t>Hüter</t>
  </si>
  <si>
    <t>Torsten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</si>
  <si>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</si>
  <si>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</si>
  <si>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</si>
  <si>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</si>
  <si>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</si>
  <si>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</si>
  <si>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</si>
  <si>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Schulz</t>
  </si>
  <si>
    <t>Steffen</t>
  </si>
  <si>
    <t>AF Hohenschönhausen</t>
  </si>
  <si>
    <t>Behlert</t>
  </si>
  <si>
    <t>Detlef</t>
  </si>
  <si>
    <t>Reiß</t>
  </si>
  <si>
    <t>Manfred</t>
  </si>
  <si>
    <t>OG Hessenwinkel</t>
  </si>
  <si>
    <t>AF Wendenschloss</t>
  </si>
  <si>
    <t>Jürgen</t>
  </si>
  <si>
    <t>Geisler</t>
  </si>
  <si>
    <t>Zmmermann</t>
  </si>
  <si>
    <t>Britta</t>
  </si>
  <si>
    <t>LD</t>
  </si>
  <si>
    <t>Christoph</t>
  </si>
  <si>
    <t>Ergebnisliste Pokalturnier Castingsport am 06. Mai 2018 Sportforum Berlin</t>
  </si>
  <si>
    <t>Mohr</t>
  </si>
  <si>
    <t>HAV Hinterland</t>
  </si>
  <si>
    <t>Sasker</t>
  </si>
  <si>
    <t>Simone</t>
  </si>
  <si>
    <t>FK</t>
  </si>
  <si>
    <t>Nr.: 11 /2018 gez.: Wolfgang Feige-Lorenz</t>
  </si>
  <si>
    <t>Referent für Castingsport</t>
  </si>
  <si>
    <t>Winter</t>
  </si>
  <si>
    <t>Harald</t>
  </si>
  <si>
    <t>Neumann</t>
  </si>
  <si>
    <t>Peter</t>
  </si>
  <si>
    <t>Frahm</t>
  </si>
  <si>
    <t>Patt</t>
  </si>
  <si>
    <t>Friedrich</t>
  </si>
  <si>
    <t>Sperling</t>
  </si>
  <si>
    <t>BJM</t>
  </si>
  <si>
    <t>Ausschreibung  wurde durch DAFV genehmigt"</t>
  </si>
  <si>
    <t>Gerard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</si>
</sst>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0.0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0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5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 shrinkToFi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0" xfId="0" applyFont="1" applyBorder="1" applyAlignment="1">
      <alignment horizontal="center" shrinkToFit="1"/>
    </xf>
    <xf numFmtId="0" fontId="3" fillId="0" borderId="10" xfId="0" applyNumberFormat="1" applyFont="1" applyFill="1" applyBorder="1" applyAlignment="1" applyProtection="1">
      <alignment shrinkToFit="1"/>
      <protection/>
    </xf>
    <xf numFmtId="0" fontId="3" fillId="0" borderId="10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 shrinkToFit="1"/>
      <protection/>
    </xf>
    <xf numFmtId="166" fontId="3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shrinkToFi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4" fontId="4" fillId="0" borderId="0" xfId="0" applyNumberFormat="1" applyFont="1" applyFill="1" applyBorder="1" applyAlignment="1" applyProtection="1">
      <alignment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2" xfId="0" applyNumberFormat="1" applyFont="1" applyFill="1" applyBorder="1" applyAlignment="1" applyProtection="1">
      <alignment horizontal="center" shrinkToFit="1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4" fontId="5" fillId="0" borderId="13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0" fillId="0" borderId="13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8"/>
  <sheetViews>
    <sheetView tabSelected="1" zoomScale="110" zoomScaleNormal="110" zoomScalePageLayoutView="0" workbookViewId="0" topLeftCell="A1">
      <selection activeCell="F28" sqref="F28"/>
    </sheetView>
  </sheetViews>
  <sheetFormatPr defaultColWidth="10.00390625" defaultRowHeight="12.75"/>
  <cols>
    <col min="1" max="1" width="15.421875" style="25" customWidth="1"/>
    <col min="2" max="2" width="10.140625" style="25" customWidth="1"/>
    <col min="3" max="3" width="17.140625" style="25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7" customWidth="1"/>
    <col min="10" max="10" width="7.57421875" style="7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6" customWidth="1"/>
    <col min="17" max="17" width="12.28125" style="25" customWidth="1"/>
    <col min="18" max="18" width="9.8515625" style="25" customWidth="1"/>
    <col min="19" max="19" width="16.7109375" style="25" customWidth="1"/>
    <col min="20" max="20" width="5.421875" style="44" customWidth="1"/>
    <col min="21" max="21" width="7.421875" style="3" customWidth="1"/>
    <col min="22" max="22" width="7.140625" style="3" customWidth="1"/>
    <col min="23" max="23" width="7.7109375" style="37" customWidth="1"/>
    <col min="24" max="24" width="7.140625" style="3" customWidth="1"/>
    <col min="25" max="25" width="8.28125" style="5" customWidth="1"/>
    <col min="26" max="26" width="9.140625" style="4" customWidth="1"/>
    <col min="27" max="27" width="3.421875" style="6" customWidth="1"/>
    <col min="28" max="28" width="5.7109375" style="5" customWidth="1"/>
    <col min="29" max="29" width="8.7109375" style="2" customWidth="1"/>
    <col min="30" max="30" width="9.421875" style="51" customWidth="1"/>
    <col min="31" max="32" width="10.00390625" style="5" customWidth="1"/>
    <col min="33" max="33" width="3.7109375" style="6" customWidth="1"/>
    <col min="34" max="16384" width="10.00390625" style="5" customWidth="1"/>
  </cols>
  <sheetData>
    <row r="1" spans="1:33" s="13" customFormat="1" ht="15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10"/>
      <c r="L1" s="11"/>
      <c r="M1" s="12" t="s">
        <v>16</v>
      </c>
      <c r="N1" s="38"/>
      <c r="P1" s="14"/>
      <c r="Q1" s="66" t="str">
        <f>A1</f>
        <v>Ergebnisliste Pokalturnier Castingsport am 06. Mai 2018 Sportforum Berlin</v>
      </c>
      <c r="R1" s="66"/>
      <c r="S1" s="66"/>
      <c r="T1" s="66"/>
      <c r="U1" s="66"/>
      <c r="V1" s="66"/>
      <c r="W1" s="66"/>
      <c r="X1" s="66"/>
      <c r="Y1" s="66"/>
      <c r="Z1" s="66"/>
      <c r="AA1" s="42"/>
      <c r="AC1" s="16"/>
      <c r="AD1" s="48"/>
      <c r="AF1" s="13" t="s">
        <v>16</v>
      </c>
      <c r="AG1" s="14"/>
    </row>
    <row r="2" spans="1:33" s="13" customFormat="1" ht="12.75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3"/>
      <c r="U2" s="10"/>
      <c r="V2" s="10"/>
      <c r="W2" s="34"/>
      <c r="X2" s="10"/>
      <c r="Z2" s="11"/>
      <c r="AA2" s="14"/>
      <c r="AC2" s="16"/>
      <c r="AD2" s="48"/>
      <c r="AG2" s="14"/>
    </row>
    <row r="3" spans="1:139" s="24" customFormat="1" ht="13.5" customHeight="1">
      <c r="A3" s="24" t="s">
        <v>0</v>
      </c>
      <c r="B3" s="24" t="s">
        <v>1</v>
      </c>
      <c r="C3" s="46" t="s">
        <v>2</v>
      </c>
      <c r="D3" s="24" t="s">
        <v>3</v>
      </c>
      <c r="E3" s="41" t="s">
        <v>4</v>
      </c>
      <c r="F3" s="64" t="s">
        <v>5</v>
      </c>
      <c r="G3" s="67"/>
      <c r="H3" s="67"/>
      <c r="I3" s="41" t="s">
        <v>13</v>
      </c>
      <c r="J3" s="41" t="s">
        <v>19</v>
      </c>
      <c r="K3" s="64" t="s">
        <v>18</v>
      </c>
      <c r="L3" s="65"/>
      <c r="M3" s="62" t="s">
        <v>6</v>
      </c>
      <c r="N3" s="63"/>
      <c r="O3" s="68" t="s">
        <v>7</v>
      </c>
      <c r="P3" s="69"/>
      <c r="Q3" s="24" t="s">
        <v>0</v>
      </c>
      <c r="R3" s="24" t="s">
        <v>1</v>
      </c>
      <c r="S3" s="24" t="s">
        <v>2</v>
      </c>
      <c r="T3" s="28" t="s">
        <v>3</v>
      </c>
      <c r="U3" s="64" t="s">
        <v>20</v>
      </c>
      <c r="V3" s="65"/>
      <c r="W3" s="65"/>
      <c r="X3" s="64" t="s">
        <v>8</v>
      </c>
      <c r="Y3" s="65"/>
      <c r="Z3" s="62" t="s">
        <v>9</v>
      </c>
      <c r="AA3" s="63"/>
      <c r="AB3" s="24" t="s">
        <v>30</v>
      </c>
      <c r="AC3" s="53" t="s">
        <v>31</v>
      </c>
      <c r="AD3" s="49"/>
      <c r="AE3" s="24" t="s">
        <v>32</v>
      </c>
      <c r="AF3" s="24" t="s">
        <v>33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3:139" s="24" customFormat="1" ht="13.5" customHeight="1">
      <c r="C4" s="46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34</v>
      </c>
      <c r="AC4" s="53" t="s">
        <v>14</v>
      </c>
      <c r="AD4" s="49" t="s">
        <v>15</v>
      </c>
      <c r="AE4" s="24" t="s">
        <v>35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3.5" customHeight="1">
      <c r="A5" s="39" t="s">
        <v>27</v>
      </c>
      <c r="B5" s="39" t="s">
        <v>28</v>
      </c>
      <c r="C5" s="47" t="s">
        <v>29</v>
      </c>
      <c r="D5" s="18" t="s">
        <v>23</v>
      </c>
      <c r="E5" s="18">
        <v>95</v>
      </c>
      <c r="F5" s="19">
        <v>51.66</v>
      </c>
      <c r="G5" s="20">
        <v>50.57</v>
      </c>
      <c r="H5" s="19">
        <f>SUM(F5,G5)</f>
        <v>102.22999999999999</v>
      </c>
      <c r="I5" s="21">
        <v>90</v>
      </c>
      <c r="J5" s="21">
        <v>65</v>
      </c>
      <c r="K5" s="19">
        <v>56.56</v>
      </c>
      <c r="L5" s="22">
        <f>K5*1.5</f>
        <v>84.84</v>
      </c>
      <c r="M5" s="22">
        <f>I5+J5+L5</f>
        <v>239.84</v>
      </c>
      <c r="N5" s="17"/>
      <c r="O5" s="22">
        <f>SUM(E5,H5,I5,J5,L5)</f>
        <v>437.07000000000005</v>
      </c>
      <c r="P5" s="52">
        <v>3</v>
      </c>
      <c r="Q5" s="39" t="str">
        <f aca="true" t="shared" si="0" ref="Q5:T7">A5</f>
        <v>Hüter</v>
      </c>
      <c r="R5" s="39" t="str">
        <f t="shared" si="0"/>
        <v>Torsten</v>
      </c>
      <c r="S5" s="40" t="str">
        <f t="shared" si="0"/>
        <v>SC Borussia Friedr.</v>
      </c>
      <c r="T5" s="45" t="str">
        <f t="shared" si="0"/>
        <v>LM</v>
      </c>
      <c r="U5" s="19">
        <v>60.34</v>
      </c>
      <c r="V5" s="19">
        <v>59.55</v>
      </c>
      <c r="W5" s="36">
        <f>SUM(U5,V5)</f>
        <v>119.89</v>
      </c>
      <c r="X5" s="19">
        <v>87.9</v>
      </c>
      <c r="Y5" s="22">
        <f>X5*1.5</f>
        <v>131.85000000000002</v>
      </c>
      <c r="Z5" s="22">
        <f>O5+W5+Y5</f>
        <v>688.8100000000001</v>
      </c>
      <c r="AA5" s="52">
        <v>1</v>
      </c>
      <c r="AC5" s="20"/>
      <c r="AD5" s="50"/>
      <c r="AE5" s="50"/>
      <c r="AF5" s="22"/>
      <c r="AG5" s="5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3.5" customHeight="1">
      <c r="A6" s="39" t="s">
        <v>36</v>
      </c>
      <c r="B6" s="39" t="s">
        <v>37</v>
      </c>
      <c r="C6" s="47" t="s">
        <v>38</v>
      </c>
      <c r="D6" s="18" t="s">
        <v>23</v>
      </c>
      <c r="E6" s="18">
        <v>80</v>
      </c>
      <c r="F6" s="19">
        <v>48.05</v>
      </c>
      <c r="G6" s="20">
        <v>44.41</v>
      </c>
      <c r="H6" s="19">
        <f>SUM(F6,G6)</f>
        <v>92.46</v>
      </c>
      <c r="I6" s="21">
        <v>92</v>
      </c>
      <c r="J6" s="21">
        <v>75</v>
      </c>
      <c r="K6" s="19">
        <v>65.6</v>
      </c>
      <c r="L6" s="22">
        <f>K6*1.5</f>
        <v>98.39999999999999</v>
      </c>
      <c r="M6" s="22">
        <f>I6+J6+L6</f>
        <v>265.4</v>
      </c>
      <c r="N6" s="17"/>
      <c r="O6" s="22">
        <f>SUM(E6,H6,I6,J6,L6)</f>
        <v>437.85999999999996</v>
      </c>
      <c r="P6" s="52">
        <v>2</v>
      </c>
      <c r="Q6" s="39" t="str">
        <f t="shared" si="0"/>
        <v>Schulz</v>
      </c>
      <c r="R6" s="39" t="str">
        <f t="shared" si="0"/>
        <v>Steffen</v>
      </c>
      <c r="S6" s="40" t="str">
        <f t="shared" si="0"/>
        <v>AF Hohenschönhausen</v>
      </c>
      <c r="T6" s="45" t="str">
        <f t="shared" si="0"/>
        <v>LM</v>
      </c>
      <c r="U6" s="19">
        <v>47.48</v>
      </c>
      <c r="V6" s="19">
        <v>46.67</v>
      </c>
      <c r="W6" s="36">
        <f>SUM(U6,V6)</f>
        <v>94.15</v>
      </c>
      <c r="X6" s="19">
        <v>96.96</v>
      </c>
      <c r="Y6" s="22">
        <f>X6*1.5</f>
        <v>145.44</v>
      </c>
      <c r="Z6" s="22">
        <f>O6+W6+Y6</f>
        <v>677.45</v>
      </c>
      <c r="AA6" s="52">
        <v>2</v>
      </c>
      <c r="AC6" s="20"/>
      <c r="AD6" s="50"/>
      <c r="AE6" s="50"/>
      <c r="AF6" s="22"/>
      <c r="AG6" s="17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3.5" customHeight="1">
      <c r="A7" s="39" t="s">
        <v>21</v>
      </c>
      <c r="B7" s="39" t="s">
        <v>22</v>
      </c>
      <c r="C7" s="47" t="s">
        <v>29</v>
      </c>
      <c r="D7" s="18" t="s">
        <v>23</v>
      </c>
      <c r="E7" s="18">
        <v>80</v>
      </c>
      <c r="F7" s="19">
        <v>58.89</v>
      </c>
      <c r="G7" s="20">
        <v>56.55</v>
      </c>
      <c r="H7" s="19">
        <f>SUM(F7,G7)</f>
        <v>115.44</v>
      </c>
      <c r="I7" s="21">
        <v>94</v>
      </c>
      <c r="J7" s="21">
        <v>80</v>
      </c>
      <c r="K7" s="19">
        <v>72.55</v>
      </c>
      <c r="L7" s="22">
        <f>K7*1.5</f>
        <v>108.82499999999999</v>
      </c>
      <c r="M7" s="22">
        <f>I7+J7+L7</f>
        <v>282.825</v>
      </c>
      <c r="N7" s="17"/>
      <c r="O7" s="22">
        <f>SUM(E7,H7,I7,J7,L7)</f>
        <v>478.265</v>
      </c>
      <c r="P7" s="52">
        <v>1</v>
      </c>
      <c r="Q7" s="39" t="str">
        <f t="shared" si="0"/>
        <v>Wagner</v>
      </c>
      <c r="R7" s="39" t="str">
        <f t="shared" si="0"/>
        <v>Frank</v>
      </c>
      <c r="S7" s="40" t="str">
        <f t="shared" si="0"/>
        <v>SC Borussia Friedr.</v>
      </c>
      <c r="T7" s="45" t="str">
        <f t="shared" si="0"/>
        <v>LM</v>
      </c>
      <c r="U7" s="19">
        <v>74.12</v>
      </c>
      <c r="V7" s="19">
        <v>70.13</v>
      </c>
      <c r="W7" s="36">
        <f>SUM(U7,V7)</f>
        <v>144.25</v>
      </c>
      <c r="X7" s="19">
        <v>0</v>
      </c>
      <c r="Y7" s="22">
        <f>X7*1.5</f>
        <v>0</v>
      </c>
      <c r="Z7" s="22">
        <f>O7+W7+Y7</f>
        <v>622.515</v>
      </c>
      <c r="AA7" s="52">
        <v>3</v>
      </c>
      <c r="AB7" s="8">
        <v>95</v>
      </c>
      <c r="AC7" s="20">
        <v>95.33</v>
      </c>
      <c r="AD7" s="50">
        <f>AC7*1.5</f>
        <v>142.995</v>
      </c>
      <c r="AE7" s="50">
        <f>AB7+AD7</f>
        <v>237.995</v>
      </c>
      <c r="AF7" s="22">
        <f>Z7+AE7</f>
        <v>860.51</v>
      </c>
      <c r="AG7" s="17">
        <v>4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3.5" customHeight="1">
      <c r="A8" s="39"/>
      <c r="B8" s="39"/>
      <c r="C8" s="47"/>
      <c r="D8" s="18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2"/>
      <c r="Q8" s="39"/>
      <c r="R8" s="39"/>
      <c r="S8" s="40"/>
      <c r="T8" s="45"/>
      <c r="U8" s="19"/>
      <c r="V8" s="19"/>
      <c r="W8" s="36"/>
      <c r="X8" s="19"/>
      <c r="Y8" s="22"/>
      <c r="Z8" s="22"/>
      <c r="AA8" s="52"/>
      <c r="AC8" s="20"/>
      <c r="AD8" s="50"/>
      <c r="AE8" s="50"/>
      <c r="AF8" s="22"/>
      <c r="AG8" s="52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3.5" customHeight="1">
      <c r="A9" s="39" t="s">
        <v>61</v>
      </c>
      <c r="B9" s="39" t="s">
        <v>62</v>
      </c>
      <c r="C9" s="47" t="s">
        <v>43</v>
      </c>
      <c r="D9" s="18" t="s">
        <v>24</v>
      </c>
      <c r="E9" s="18">
        <v>90</v>
      </c>
      <c r="F9" s="19">
        <v>45.58</v>
      </c>
      <c r="G9" s="20">
        <v>45.04</v>
      </c>
      <c r="H9" s="19">
        <f aca="true" t="shared" si="1" ref="H9:H18">SUM(F9,G9)</f>
        <v>90.62</v>
      </c>
      <c r="I9" s="21">
        <v>90</v>
      </c>
      <c r="J9" s="21">
        <v>95</v>
      </c>
      <c r="K9" s="19">
        <v>60.99</v>
      </c>
      <c r="L9" s="22">
        <f aca="true" t="shared" si="2" ref="L9:L18">K9*1.5</f>
        <v>91.485</v>
      </c>
      <c r="M9" s="22">
        <f aca="true" t="shared" si="3" ref="M9:M18">I9+J9+L9</f>
        <v>276.485</v>
      </c>
      <c r="N9" s="17"/>
      <c r="O9" s="22">
        <f aca="true" t="shared" si="4" ref="O9:O18">SUM(E9,H9,I9,J9,L9)</f>
        <v>457.105</v>
      </c>
      <c r="P9" s="52">
        <v>1</v>
      </c>
      <c r="Q9" s="39" t="str">
        <f aca="true" t="shared" si="5" ref="Q9:S14">A9</f>
        <v>Neumann</v>
      </c>
      <c r="R9" s="39" t="str">
        <f t="shared" si="5"/>
        <v>Peter</v>
      </c>
      <c r="S9" s="40" t="str">
        <f t="shared" si="5"/>
        <v>OG Hessenwinkel</v>
      </c>
      <c r="T9" s="45" t="s">
        <v>24</v>
      </c>
      <c r="U9" s="19">
        <v>68.4</v>
      </c>
      <c r="V9" s="19">
        <v>66.78</v>
      </c>
      <c r="W9" s="36">
        <f aca="true" t="shared" si="6" ref="W9:W14">SUM(U9,V9)</f>
        <v>135.18</v>
      </c>
      <c r="X9" s="19">
        <v>96.31</v>
      </c>
      <c r="Y9" s="22">
        <f aca="true" t="shared" si="7" ref="Y9:Y14">X9*1.5</f>
        <v>144.465</v>
      </c>
      <c r="Z9" s="22">
        <f aca="true" t="shared" si="8" ref="Z9:Z14">O9+W9+Y9</f>
        <v>736.7500000000001</v>
      </c>
      <c r="AA9" s="52">
        <v>1</v>
      </c>
      <c r="AB9" s="8">
        <v>90</v>
      </c>
      <c r="AC9" s="20">
        <v>89.83</v>
      </c>
      <c r="AD9" s="50">
        <f>AC9*1.5</f>
        <v>134.745</v>
      </c>
      <c r="AE9" s="50">
        <f>AB9+AD9</f>
        <v>224.745</v>
      </c>
      <c r="AF9" s="22">
        <f>Z9+AE9</f>
        <v>961.4950000000001</v>
      </c>
      <c r="AG9" s="52">
        <v>1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3.5" customHeight="1">
      <c r="A10" s="39" t="s">
        <v>52</v>
      </c>
      <c r="B10" s="39" t="s">
        <v>42</v>
      </c>
      <c r="C10" s="47" t="s">
        <v>53</v>
      </c>
      <c r="D10" s="18" t="s">
        <v>24</v>
      </c>
      <c r="E10" s="18">
        <v>70</v>
      </c>
      <c r="F10" s="19">
        <v>50.47</v>
      </c>
      <c r="G10" s="20">
        <v>50.32</v>
      </c>
      <c r="H10" s="19">
        <f t="shared" si="1"/>
        <v>100.78999999999999</v>
      </c>
      <c r="I10" s="21">
        <v>86</v>
      </c>
      <c r="J10" s="21">
        <v>80</v>
      </c>
      <c r="K10" s="19">
        <v>66.57</v>
      </c>
      <c r="L10" s="22">
        <f t="shared" si="2"/>
        <v>99.85499999999999</v>
      </c>
      <c r="M10" s="22">
        <f t="shared" si="3"/>
        <v>265.855</v>
      </c>
      <c r="N10" s="17"/>
      <c r="O10" s="22">
        <f t="shared" si="4"/>
        <v>436.645</v>
      </c>
      <c r="P10" s="52">
        <v>3</v>
      </c>
      <c r="Q10" s="39" t="str">
        <f t="shared" si="5"/>
        <v>Mohr</v>
      </c>
      <c r="R10" s="39" t="str">
        <f t="shared" si="5"/>
        <v>Manfred</v>
      </c>
      <c r="S10" s="40" t="str">
        <f t="shared" si="5"/>
        <v>HAV Hinterland</v>
      </c>
      <c r="T10" s="45" t="str">
        <f>D10</f>
        <v>S</v>
      </c>
      <c r="U10" s="19">
        <v>66.49</v>
      </c>
      <c r="V10" s="19">
        <v>63.87</v>
      </c>
      <c r="W10" s="36">
        <f t="shared" si="6"/>
        <v>130.35999999999999</v>
      </c>
      <c r="X10" s="19">
        <v>94.39</v>
      </c>
      <c r="Y10" s="22">
        <f t="shared" si="7"/>
        <v>141.585</v>
      </c>
      <c r="Z10" s="22">
        <f t="shared" si="8"/>
        <v>708.59</v>
      </c>
      <c r="AA10" s="52">
        <v>2</v>
      </c>
      <c r="AB10" s="8">
        <v>85</v>
      </c>
      <c r="AC10" s="20">
        <v>92.07</v>
      </c>
      <c r="AD10" s="50">
        <f>AC10*1.5</f>
        <v>138.105</v>
      </c>
      <c r="AE10" s="50">
        <f>AB10+AD10</f>
        <v>223.105</v>
      </c>
      <c r="AF10" s="22">
        <f>Z10+AE10</f>
        <v>931.695</v>
      </c>
      <c r="AG10" s="52">
        <v>2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3.5" customHeight="1">
      <c r="A11" s="39" t="s">
        <v>39</v>
      </c>
      <c r="B11" s="39" t="s">
        <v>40</v>
      </c>
      <c r="C11" s="40" t="s">
        <v>44</v>
      </c>
      <c r="D11" s="18" t="s">
        <v>24</v>
      </c>
      <c r="E11" s="18">
        <v>90</v>
      </c>
      <c r="F11" s="19">
        <v>48.52</v>
      </c>
      <c r="G11" s="20">
        <v>43.62</v>
      </c>
      <c r="H11" s="19">
        <f t="shared" si="1"/>
        <v>92.14</v>
      </c>
      <c r="I11" s="21">
        <v>92</v>
      </c>
      <c r="J11" s="21">
        <v>90</v>
      </c>
      <c r="K11" s="19">
        <v>59.42</v>
      </c>
      <c r="L11" s="22">
        <f t="shared" si="2"/>
        <v>89.13</v>
      </c>
      <c r="M11" s="22">
        <f t="shared" si="3"/>
        <v>271.13</v>
      </c>
      <c r="N11" s="17"/>
      <c r="O11" s="22">
        <f t="shared" si="4"/>
        <v>453.27</v>
      </c>
      <c r="P11" s="52">
        <v>2</v>
      </c>
      <c r="Q11" s="39" t="str">
        <f t="shared" si="5"/>
        <v>Behlert</v>
      </c>
      <c r="R11" s="39" t="str">
        <f t="shared" si="5"/>
        <v>Detlef</v>
      </c>
      <c r="S11" s="40" t="str">
        <f t="shared" si="5"/>
        <v>AF Wendenschloss</v>
      </c>
      <c r="T11" s="45" t="str">
        <f>D11</f>
        <v>S</v>
      </c>
      <c r="U11" s="19">
        <v>55.59</v>
      </c>
      <c r="V11" s="19">
        <v>51.76</v>
      </c>
      <c r="W11" s="36">
        <f t="shared" si="6"/>
        <v>107.35</v>
      </c>
      <c r="X11" s="19">
        <v>94.35</v>
      </c>
      <c r="Y11" s="22">
        <f t="shared" si="7"/>
        <v>141.52499999999998</v>
      </c>
      <c r="Z11" s="22">
        <f t="shared" si="8"/>
        <v>702.145</v>
      </c>
      <c r="AA11" s="52">
        <v>3</v>
      </c>
      <c r="AB11" s="8">
        <v>50</v>
      </c>
      <c r="AC11" s="19">
        <v>84.61</v>
      </c>
      <c r="AD11" s="50">
        <f>AC11*1.5</f>
        <v>126.91499999999999</v>
      </c>
      <c r="AE11" s="50">
        <f>AB11+AD11</f>
        <v>176.915</v>
      </c>
      <c r="AF11" s="22">
        <f>Z11+AE11</f>
        <v>879.06</v>
      </c>
      <c r="AG11" s="52">
        <v>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3.5" customHeight="1">
      <c r="A12" s="39" t="s">
        <v>64</v>
      </c>
      <c r="B12" s="39" t="s">
        <v>65</v>
      </c>
      <c r="C12" s="47" t="s">
        <v>38</v>
      </c>
      <c r="D12" s="18" t="s">
        <v>24</v>
      </c>
      <c r="E12" s="18">
        <v>60</v>
      </c>
      <c r="F12" s="19">
        <v>39.62</v>
      </c>
      <c r="G12" s="20">
        <v>37.52</v>
      </c>
      <c r="H12" s="19">
        <f t="shared" si="1"/>
        <v>77.14</v>
      </c>
      <c r="I12" s="21">
        <v>96</v>
      </c>
      <c r="J12" s="21">
        <v>60</v>
      </c>
      <c r="K12" s="19">
        <v>55.72</v>
      </c>
      <c r="L12" s="22">
        <f t="shared" si="2"/>
        <v>83.58</v>
      </c>
      <c r="M12" s="22">
        <f t="shared" si="3"/>
        <v>239.57999999999998</v>
      </c>
      <c r="N12" s="17"/>
      <c r="O12" s="22">
        <f t="shared" si="4"/>
        <v>376.71999999999997</v>
      </c>
      <c r="P12" s="17">
        <v>6</v>
      </c>
      <c r="Q12" s="39" t="str">
        <f t="shared" si="5"/>
        <v>Patt</v>
      </c>
      <c r="R12" s="39" t="str">
        <f t="shared" si="5"/>
        <v>Friedrich</v>
      </c>
      <c r="S12" s="40" t="str">
        <f t="shared" si="5"/>
        <v>AF Hohenschönhausen</v>
      </c>
      <c r="T12" s="45" t="str">
        <f>D12</f>
        <v>S</v>
      </c>
      <c r="U12" s="19">
        <v>41.45</v>
      </c>
      <c r="V12" s="19">
        <v>41.05</v>
      </c>
      <c r="W12" s="36">
        <f t="shared" si="6"/>
        <v>82.5</v>
      </c>
      <c r="X12" s="19">
        <v>74.5</v>
      </c>
      <c r="Y12" s="22">
        <f t="shared" si="7"/>
        <v>111.75</v>
      </c>
      <c r="Z12" s="22">
        <f t="shared" si="8"/>
        <v>570.97</v>
      </c>
      <c r="AA12" s="17">
        <v>4</v>
      </c>
      <c r="AC12" s="20"/>
      <c r="AD12" s="50"/>
      <c r="AE12" s="50"/>
      <c r="AF12" s="22"/>
      <c r="AG12" s="17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8" customFormat="1" ht="13.5" customHeight="1">
      <c r="A13" s="39" t="s">
        <v>46</v>
      </c>
      <c r="B13" s="39" t="s">
        <v>45</v>
      </c>
      <c r="C13" s="47" t="s">
        <v>29</v>
      </c>
      <c r="D13" s="18" t="s">
        <v>24</v>
      </c>
      <c r="E13" s="18">
        <v>90</v>
      </c>
      <c r="F13" s="19">
        <v>37.25</v>
      </c>
      <c r="G13" s="20">
        <v>35.26</v>
      </c>
      <c r="H13" s="19">
        <f t="shared" si="1"/>
        <v>72.50999999999999</v>
      </c>
      <c r="I13" s="21">
        <v>66</v>
      </c>
      <c r="J13" s="21">
        <v>60</v>
      </c>
      <c r="K13" s="19">
        <v>47.59</v>
      </c>
      <c r="L13" s="22">
        <f t="shared" si="2"/>
        <v>71.385</v>
      </c>
      <c r="M13" s="22">
        <f t="shared" si="3"/>
        <v>197.385</v>
      </c>
      <c r="N13" s="17"/>
      <c r="O13" s="22">
        <f t="shared" si="4"/>
        <v>359.895</v>
      </c>
      <c r="P13" s="17">
        <v>8</v>
      </c>
      <c r="Q13" s="39" t="str">
        <f t="shared" si="5"/>
        <v>Geisler</v>
      </c>
      <c r="R13" s="39" t="str">
        <f t="shared" si="5"/>
        <v>Jürgen</v>
      </c>
      <c r="S13" s="40" t="str">
        <f t="shared" si="5"/>
        <v>SC Borussia Friedr.</v>
      </c>
      <c r="T13" s="45" t="str">
        <f>D13</f>
        <v>S</v>
      </c>
      <c r="U13" s="19">
        <v>48.06</v>
      </c>
      <c r="V13" s="19">
        <v>45.93</v>
      </c>
      <c r="W13" s="36">
        <f t="shared" si="6"/>
        <v>93.99000000000001</v>
      </c>
      <c r="X13" s="19">
        <v>76.38</v>
      </c>
      <c r="Y13" s="22">
        <f t="shared" si="7"/>
        <v>114.57</v>
      </c>
      <c r="Z13" s="22">
        <f t="shared" si="8"/>
        <v>568.4549999999999</v>
      </c>
      <c r="AA13" s="17">
        <v>5</v>
      </c>
      <c r="AC13" s="20"/>
      <c r="AD13" s="50"/>
      <c r="AE13" s="50"/>
      <c r="AF13" s="22"/>
      <c r="AG13" s="1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139" s="8" customFormat="1" ht="13.5" customHeight="1">
      <c r="A14" s="39" t="s">
        <v>63</v>
      </c>
      <c r="B14" s="39" t="s">
        <v>42</v>
      </c>
      <c r="C14" s="47" t="s">
        <v>38</v>
      </c>
      <c r="D14" s="18" t="s">
        <v>24</v>
      </c>
      <c r="E14" s="18">
        <v>60</v>
      </c>
      <c r="F14" s="19">
        <v>33.44</v>
      </c>
      <c r="G14" s="20">
        <v>32.71</v>
      </c>
      <c r="H14" s="19">
        <f t="shared" si="1"/>
        <v>66.15</v>
      </c>
      <c r="I14" s="21">
        <v>78</v>
      </c>
      <c r="J14" s="21">
        <v>60</v>
      </c>
      <c r="K14" s="19">
        <v>54.13</v>
      </c>
      <c r="L14" s="22">
        <f t="shared" si="2"/>
        <v>81.19500000000001</v>
      </c>
      <c r="M14" s="22">
        <f t="shared" si="3"/>
        <v>219.195</v>
      </c>
      <c r="N14" s="17"/>
      <c r="O14" s="22">
        <f t="shared" si="4"/>
        <v>345.34499999999997</v>
      </c>
      <c r="P14" s="17">
        <v>10</v>
      </c>
      <c r="Q14" s="39" t="str">
        <f t="shared" si="5"/>
        <v>Frahm</v>
      </c>
      <c r="R14" s="39" t="str">
        <f t="shared" si="5"/>
        <v>Manfred</v>
      </c>
      <c r="S14" s="40" t="str">
        <f t="shared" si="5"/>
        <v>AF Hohenschönhausen</v>
      </c>
      <c r="T14" s="45" t="str">
        <f>D14</f>
        <v>S</v>
      </c>
      <c r="U14" s="19">
        <v>53.71</v>
      </c>
      <c r="V14" s="19">
        <v>51.56</v>
      </c>
      <c r="W14" s="36">
        <f t="shared" si="6"/>
        <v>105.27000000000001</v>
      </c>
      <c r="X14" s="19">
        <v>0</v>
      </c>
      <c r="Y14" s="22">
        <f t="shared" si="7"/>
        <v>0</v>
      </c>
      <c r="Z14" s="22">
        <f t="shared" si="8"/>
        <v>450.615</v>
      </c>
      <c r="AA14" s="17">
        <v>6</v>
      </c>
      <c r="AC14" s="20"/>
      <c r="AD14" s="50"/>
      <c r="AE14" s="50"/>
      <c r="AF14" s="22"/>
      <c r="AG14" s="17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139" s="8" customFormat="1" ht="13.5" customHeight="1">
      <c r="A15" s="39" t="s">
        <v>41</v>
      </c>
      <c r="B15" s="39" t="s">
        <v>42</v>
      </c>
      <c r="C15" s="47" t="s">
        <v>43</v>
      </c>
      <c r="D15" s="18" t="s">
        <v>24</v>
      </c>
      <c r="E15" s="18">
        <v>80</v>
      </c>
      <c r="F15" s="19">
        <v>36.81</v>
      </c>
      <c r="G15" s="20">
        <v>36.4</v>
      </c>
      <c r="H15" s="19">
        <f t="shared" si="1"/>
        <v>73.21000000000001</v>
      </c>
      <c r="I15" s="21">
        <v>92</v>
      </c>
      <c r="J15" s="21">
        <v>100</v>
      </c>
      <c r="K15" s="19">
        <v>58.81</v>
      </c>
      <c r="L15" s="22">
        <f t="shared" si="2"/>
        <v>88.215</v>
      </c>
      <c r="M15" s="22">
        <f t="shared" si="3"/>
        <v>280.21500000000003</v>
      </c>
      <c r="N15" s="17"/>
      <c r="O15" s="22">
        <f t="shared" si="4"/>
        <v>433.42500000000007</v>
      </c>
      <c r="P15" s="17">
        <v>4</v>
      </c>
      <c r="Q15" s="39"/>
      <c r="R15" s="39"/>
      <c r="S15" s="40"/>
      <c r="T15" s="45"/>
      <c r="U15" s="19"/>
      <c r="V15" s="19"/>
      <c r="W15" s="36"/>
      <c r="X15" s="19"/>
      <c r="Y15" s="22"/>
      <c r="Z15" s="22"/>
      <c r="AA15" s="52"/>
      <c r="AC15" s="19"/>
      <c r="AD15" s="50"/>
      <c r="AE15" s="50"/>
      <c r="AF15" s="22"/>
      <c r="AG15" s="52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</row>
    <row r="16" spans="1:33" s="13" customFormat="1" ht="13.5" customHeight="1">
      <c r="A16" s="39" t="s">
        <v>25</v>
      </c>
      <c r="B16" s="39" t="s">
        <v>26</v>
      </c>
      <c r="C16" s="47" t="s">
        <v>29</v>
      </c>
      <c r="D16" s="18" t="s">
        <v>24</v>
      </c>
      <c r="E16" s="18">
        <v>100</v>
      </c>
      <c r="F16" s="19">
        <v>49.97</v>
      </c>
      <c r="G16" s="20">
        <v>43.67</v>
      </c>
      <c r="H16" s="19">
        <f t="shared" si="1"/>
        <v>93.64</v>
      </c>
      <c r="I16" s="21">
        <v>80</v>
      </c>
      <c r="J16" s="21">
        <v>65</v>
      </c>
      <c r="K16" s="19">
        <v>58.74</v>
      </c>
      <c r="L16" s="22">
        <f t="shared" si="2"/>
        <v>88.11</v>
      </c>
      <c r="M16" s="22">
        <f t="shared" si="3"/>
        <v>233.11</v>
      </c>
      <c r="N16" s="17"/>
      <c r="O16" s="22">
        <f t="shared" si="4"/>
        <v>426.75</v>
      </c>
      <c r="P16" s="17">
        <v>5</v>
      </c>
      <c r="Q16" s="39"/>
      <c r="R16" s="39"/>
      <c r="S16" s="40"/>
      <c r="T16" s="45"/>
      <c r="U16" s="19"/>
      <c r="V16" s="19"/>
      <c r="W16" s="36"/>
      <c r="X16" s="19"/>
      <c r="Y16" s="22"/>
      <c r="Z16" s="22"/>
      <c r="AA16" s="52"/>
      <c r="AB16" s="8"/>
      <c r="AC16" s="20"/>
      <c r="AD16" s="50"/>
      <c r="AE16" s="50"/>
      <c r="AF16" s="22"/>
      <c r="AG16" s="52"/>
    </row>
    <row r="17" spans="1:33" s="13" customFormat="1" ht="13.5" customHeight="1">
      <c r="A17" s="39" t="s">
        <v>59</v>
      </c>
      <c r="B17" s="39" t="s">
        <v>60</v>
      </c>
      <c r="C17" s="47" t="s">
        <v>38</v>
      </c>
      <c r="D17" s="18" t="s">
        <v>24</v>
      </c>
      <c r="E17" s="18">
        <v>60</v>
      </c>
      <c r="F17" s="19">
        <v>45.71</v>
      </c>
      <c r="G17" s="20">
        <v>44.44</v>
      </c>
      <c r="H17" s="19">
        <f t="shared" si="1"/>
        <v>90.15</v>
      </c>
      <c r="I17" s="21">
        <v>82</v>
      </c>
      <c r="J17" s="21">
        <v>50</v>
      </c>
      <c r="K17" s="19">
        <v>59.57</v>
      </c>
      <c r="L17" s="22">
        <f t="shared" si="2"/>
        <v>89.355</v>
      </c>
      <c r="M17" s="22">
        <f t="shared" si="3"/>
        <v>221.35500000000002</v>
      </c>
      <c r="N17" s="17"/>
      <c r="O17" s="22">
        <f t="shared" si="4"/>
        <v>371.505</v>
      </c>
      <c r="P17" s="17">
        <v>7</v>
      </c>
      <c r="Q17" s="39"/>
      <c r="R17" s="39"/>
      <c r="S17" s="40"/>
      <c r="T17" s="45"/>
      <c r="U17" s="19"/>
      <c r="V17" s="19"/>
      <c r="W17" s="36"/>
      <c r="X17" s="19"/>
      <c r="Y17" s="22"/>
      <c r="Z17" s="22"/>
      <c r="AA17" s="52"/>
      <c r="AB17" s="8"/>
      <c r="AC17" s="20"/>
      <c r="AD17" s="50"/>
      <c r="AE17" s="50"/>
      <c r="AF17" s="22"/>
      <c r="AG17" s="52"/>
    </row>
    <row r="18" spans="1:33" s="13" customFormat="1" ht="13.5" customHeight="1">
      <c r="A18" s="39" t="s">
        <v>36</v>
      </c>
      <c r="B18" s="39" t="s">
        <v>50</v>
      </c>
      <c r="C18" s="47" t="s">
        <v>38</v>
      </c>
      <c r="D18" s="18" t="s">
        <v>24</v>
      </c>
      <c r="E18" s="18">
        <v>65</v>
      </c>
      <c r="F18" s="19">
        <v>41.89</v>
      </c>
      <c r="G18" s="20">
        <v>39.14</v>
      </c>
      <c r="H18" s="19">
        <f t="shared" si="1"/>
        <v>81.03</v>
      </c>
      <c r="I18" s="21">
        <v>72</v>
      </c>
      <c r="J18" s="21">
        <v>50</v>
      </c>
      <c r="K18" s="19">
        <v>58.71</v>
      </c>
      <c r="L18" s="22">
        <f t="shared" si="2"/>
        <v>88.065</v>
      </c>
      <c r="M18" s="22">
        <f t="shared" si="3"/>
        <v>210.065</v>
      </c>
      <c r="N18" s="17"/>
      <c r="O18" s="22">
        <f t="shared" si="4"/>
        <v>356.09499999999997</v>
      </c>
      <c r="P18" s="17">
        <v>9</v>
      </c>
      <c r="Q18" s="39"/>
      <c r="R18" s="39"/>
      <c r="S18" s="40"/>
      <c r="T18" s="45"/>
      <c r="U18" s="19"/>
      <c r="V18" s="19"/>
      <c r="W18" s="36"/>
      <c r="X18" s="19"/>
      <c r="Y18" s="22"/>
      <c r="Z18" s="22"/>
      <c r="AA18" s="17"/>
      <c r="AB18" s="8"/>
      <c r="AC18" s="19"/>
      <c r="AD18" s="50"/>
      <c r="AE18" s="50"/>
      <c r="AF18" s="22"/>
      <c r="AG18" s="52"/>
    </row>
    <row r="19" spans="1:33" s="13" customFormat="1" ht="13.5" customHeight="1">
      <c r="A19" s="39"/>
      <c r="B19" s="39"/>
      <c r="C19" s="47"/>
      <c r="D19" s="18"/>
      <c r="E19" s="18"/>
      <c r="F19" s="19"/>
      <c r="G19" s="20"/>
      <c r="H19" s="19"/>
      <c r="I19" s="21"/>
      <c r="J19" s="21"/>
      <c r="K19" s="19"/>
      <c r="L19" s="22"/>
      <c r="M19" s="22"/>
      <c r="N19" s="17"/>
      <c r="O19" s="22"/>
      <c r="P19" s="52"/>
      <c r="Q19" s="39"/>
      <c r="R19" s="39"/>
      <c r="S19" s="40"/>
      <c r="T19" s="45"/>
      <c r="U19" s="19"/>
      <c r="V19" s="19"/>
      <c r="W19" s="36"/>
      <c r="X19" s="19"/>
      <c r="Y19" s="22"/>
      <c r="Z19" s="22"/>
      <c r="AA19" s="52"/>
      <c r="AB19" s="8"/>
      <c r="AC19" s="8"/>
      <c r="AD19" s="50"/>
      <c r="AE19" s="50"/>
      <c r="AF19" s="22"/>
      <c r="AG19" s="17"/>
    </row>
    <row r="20" spans="1:33" s="13" customFormat="1" ht="13.5" customHeight="1">
      <c r="A20" s="39" t="s">
        <v>47</v>
      </c>
      <c r="B20" s="39" t="s">
        <v>48</v>
      </c>
      <c r="C20" s="47" t="s">
        <v>29</v>
      </c>
      <c r="D20" s="18" t="s">
        <v>49</v>
      </c>
      <c r="E20" s="18">
        <v>75</v>
      </c>
      <c r="F20" s="19">
        <v>42.89</v>
      </c>
      <c r="G20" s="20">
        <v>42.64</v>
      </c>
      <c r="H20" s="19">
        <f>SUM(F20,G20)</f>
        <v>85.53</v>
      </c>
      <c r="I20" s="8">
        <v>76</v>
      </c>
      <c r="J20" s="21">
        <v>50</v>
      </c>
      <c r="K20" s="19">
        <v>48.26</v>
      </c>
      <c r="L20" s="22">
        <f>K20*1.5</f>
        <v>72.39</v>
      </c>
      <c r="M20" s="22">
        <f>I20+J20+L20</f>
        <v>198.39</v>
      </c>
      <c r="N20" s="52"/>
      <c r="O20" s="22">
        <f>SUM(E20,H20,I20,J20,L20)</f>
        <v>358.91999999999996</v>
      </c>
      <c r="P20" s="52">
        <v>1</v>
      </c>
      <c r="Q20" s="39"/>
      <c r="R20" s="39"/>
      <c r="S20" s="40"/>
      <c r="T20" s="45"/>
      <c r="U20" s="19"/>
      <c r="V20" s="19"/>
      <c r="W20" s="36"/>
      <c r="X20" s="19"/>
      <c r="Y20" s="22"/>
      <c r="Z20" s="22"/>
      <c r="AA20" s="17"/>
      <c r="AB20" s="8"/>
      <c r="AC20" s="8"/>
      <c r="AD20" s="50"/>
      <c r="AE20" s="50"/>
      <c r="AF20" s="22"/>
      <c r="AG20" s="54"/>
    </row>
    <row r="21" spans="1:33" s="13" customFormat="1" ht="13.5" customHeight="1">
      <c r="A21" s="39"/>
      <c r="B21" s="39"/>
      <c r="C21" s="47"/>
      <c r="D21" s="18"/>
      <c r="E21" s="18"/>
      <c r="F21" s="19"/>
      <c r="G21" s="20"/>
      <c r="H21" s="19"/>
      <c r="I21" s="8"/>
      <c r="J21" s="21"/>
      <c r="K21" s="19"/>
      <c r="L21" s="22"/>
      <c r="M21" s="22"/>
      <c r="N21" s="52"/>
      <c r="O21" s="22"/>
      <c r="P21" s="52"/>
      <c r="Q21" s="39"/>
      <c r="R21" s="39"/>
      <c r="S21" s="40"/>
      <c r="T21" s="45"/>
      <c r="U21" s="19"/>
      <c r="V21" s="19"/>
      <c r="W21" s="36"/>
      <c r="X21" s="19"/>
      <c r="Y21" s="22"/>
      <c r="Z21" s="22"/>
      <c r="AA21" s="17"/>
      <c r="AB21" s="8"/>
      <c r="AC21" s="8"/>
      <c r="AD21" s="50"/>
      <c r="AE21" s="50"/>
      <c r="AF21" s="22"/>
      <c r="AG21" s="54"/>
    </row>
    <row r="22" spans="1:33" s="13" customFormat="1" ht="13.5" customHeight="1">
      <c r="A22" s="39" t="s">
        <v>66</v>
      </c>
      <c r="B22" s="39" t="s">
        <v>69</v>
      </c>
      <c r="C22" s="47" t="s">
        <v>29</v>
      </c>
      <c r="D22" s="18" t="s">
        <v>67</v>
      </c>
      <c r="E22" s="18">
        <v>30</v>
      </c>
      <c r="F22" s="19">
        <v>34.33</v>
      </c>
      <c r="G22" s="20">
        <v>33.33</v>
      </c>
      <c r="H22" s="19">
        <f>SUM(F22,G22)</f>
        <v>67.66</v>
      </c>
      <c r="I22" s="8">
        <v>52</v>
      </c>
      <c r="J22" s="21">
        <v>35</v>
      </c>
      <c r="K22" s="19">
        <v>57.32</v>
      </c>
      <c r="L22" s="22">
        <f>K22*1.5</f>
        <v>85.98</v>
      </c>
      <c r="M22" s="22">
        <f>I22+J22+L22</f>
        <v>172.98000000000002</v>
      </c>
      <c r="N22" s="52"/>
      <c r="O22" s="22">
        <f>SUM(E22,H22,I22,J22,L22)</f>
        <v>270.64</v>
      </c>
      <c r="P22" s="52">
        <v>1</v>
      </c>
      <c r="Q22" s="39"/>
      <c r="R22" s="39"/>
      <c r="S22" s="40"/>
      <c r="T22" s="45"/>
      <c r="U22" s="19"/>
      <c r="V22" s="19"/>
      <c r="W22" s="36"/>
      <c r="X22" s="19"/>
      <c r="Y22" s="22"/>
      <c r="Z22" s="22"/>
      <c r="AA22" s="17"/>
      <c r="AB22" s="8"/>
      <c r="AC22" s="8"/>
      <c r="AD22" s="50"/>
      <c r="AE22" s="50"/>
      <c r="AF22" s="22"/>
      <c r="AG22" s="54"/>
    </row>
    <row r="23" spans="1:33" s="13" customFormat="1" ht="13.5" customHeight="1">
      <c r="A23" s="39"/>
      <c r="B23" s="39"/>
      <c r="C23" s="47"/>
      <c r="D23" s="18"/>
      <c r="E23" s="18"/>
      <c r="F23" s="19"/>
      <c r="G23" s="20"/>
      <c r="H23" s="19"/>
      <c r="I23" s="21"/>
      <c r="J23" s="21"/>
      <c r="K23" s="19"/>
      <c r="L23" s="22"/>
      <c r="M23" s="22"/>
      <c r="N23" s="17"/>
      <c r="O23" s="22"/>
      <c r="P23" s="52"/>
      <c r="Q23" s="39"/>
      <c r="R23" s="39"/>
      <c r="S23" s="40"/>
      <c r="T23" s="45"/>
      <c r="U23" s="19"/>
      <c r="V23" s="19"/>
      <c r="W23" s="36"/>
      <c r="X23" s="19"/>
      <c r="Y23" s="22"/>
      <c r="Z23" s="22"/>
      <c r="AA23" s="52"/>
      <c r="AB23" s="8"/>
      <c r="AC23" s="20"/>
      <c r="AD23" s="50"/>
      <c r="AE23" s="50"/>
      <c r="AF23" s="22"/>
      <c r="AG23" s="17"/>
    </row>
    <row r="24" spans="1:33" s="13" customFormat="1" ht="13.5" customHeight="1">
      <c r="A24" s="39" t="s">
        <v>54</v>
      </c>
      <c r="B24" s="39" t="s">
        <v>55</v>
      </c>
      <c r="C24" s="47" t="s">
        <v>53</v>
      </c>
      <c r="D24" s="18" t="s">
        <v>56</v>
      </c>
      <c r="E24" s="18"/>
      <c r="F24" s="19"/>
      <c r="G24" s="20"/>
      <c r="H24" s="19"/>
      <c r="I24" s="21">
        <v>32</v>
      </c>
      <c r="J24" s="21">
        <v>15</v>
      </c>
      <c r="K24" s="19">
        <v>48.26</v>
      </c>
      <c r="L24" s="22">
        <f>K24*1.5</f>
        <v>72.39</v>
      </c>
      <c r="M24" s="22">
        <f>I24+J24+L24</f>
        <v>119.39</v>
      </c>
      <c r="N24" s="17"/>
      <c r="O24" s="22">
        <f>SUM(E24,H24,I24,J24,L24)</f>
        <v>119.39</v>
      </c>
      <c r="P24" s="52">
        <v>1</v>
      </c>
      <c r="Q24" s="39"/>
      <c r="R24" s="39"/>
      <c r="S24" s="40"/>
      <c r="T24" s="45"/>
      <c r="U24" s="19"/>
      <c r="V24" s="19"/>
      <c r="W24" s="36"/>
      <c r="X24" s="19"/>
      <c r="Y24" s="22"/>
      <c r="Z24" s="22"/>
      <c r="AA24" s="52"/>
      <c r="AB24" s="8">
        <v>5</v>
      </c>
      <c r="AC24" s="20">
        <v>43.07</v>
      </c>
      <c r="AD24" s="50">
        <f>AC24*1.5</f>
        <v>64.605</v>
      </c>
      <c r="AE24" s="50">
        <f>AB24+AD24</f>
        <v>69.605</v>
      </c>
      <c r="AF24" s="22"/>
      <c r="AG24" s="17"/>
    </row>
    <row r="25" spans="1:33" s="13" customFormat="1" ht="13.5" customHeight="1">
      <c r="A25" s="55"/>
      <c r="B25" s="56"/>
      <c r="C25" s="57"/>
      <c r="D25" s="15"/>
      <c r="E25" s="15"/>
      <c r="F25" s="10"/>
      <c r="G25" s="16"/>
      <c r="H25" s="10"/>
      <c r="I25" s="9"/>
      <c r="J25" s="9"/>
      <c r="K25" s="10"/>
      <c r="L25" s="11"/>
      <c r="M25" s="11"/>
      <c r="N25" s="14"/>
      <c r="O25" s="11"/>
      <c r="P25" s="58"/>
      <c r="Q25" s="56"/>
      <c r="R25" s="56"/>
      <c r="S25" s="59"/>
      <c r="T25" s="60"/>
      <c r="U25" s="10"/>
      <c r="V25" s="10"/>
      <c r="W25" s="34"/>
      <c r="X25" s="10"/>
      <c r="Y25" s="11"/>
      <c r="Z25" s="11"/>
      <c r="AA25" s="58"/>
      <c r="AC25" s="16"/>
      <c r="AD25" s="48"/>
      <c r="AE25" s="48"/>
      <c r="AF25" s="11"/>
      <c r="AG25" s="14"/>
    </row>
    <row r="26" spans="1:33" s="13" customFormat="1" ht="13.5" customHeight="1">
      <c r="A26" s="61"/>
      <c r="B26" s="34"/>
      <c r="C26" s="10"/>
      <c r="D26" s="15"/>
      <c r="E26" s="15"/>
      <c r="F26" s="10"/>
      <c r="G26" s="16"/>
      <c r="H26" s="10"/>
      <c r="I26" s="9"/>
      <c r="J26" s="9"/>
      <c r="K26" s="10"/>
      <c r="L26" s="11"/>
      <c r="M26" s="11"/>
      <c r="N26" s="14"/>
      <c r="O26" s="11"/>
      <c r="P26" s="58"/>
      <c r="Q26" s="56"/>
      <c r="R26" s="56"/>
      <c r="S26" s="59"/>
      <c r="T26" s="60"/>
      <c r="U26" s="10"/>
      <c r="Y26" s="11"/>
      <c r="Z26" s="11"/>
      <c r="AA26" s="58"/>
      <c r="AB26" s="13" t="s">
        <v>68</v>
      </c>
      <c r="AC26" s="16"/>
      <c r="AD26" s="48"/>
      <c r="AE26" s="48"/>
      <c r="AF26" s="11"/>
      <c r="AG26" s="14"/>
    </row>
    <row r="27" spans="1:28" ht="12.75">
      <c r="A27" s="3"/>
      <c r="B27" s="37"/>
      <c r="C27" s="5"/>
      <c r="V27" s="5"/>
      <c r="W27" s="5"/>
      <c r="X27" s="5"/>
      <c r="AB27" s="2" t="s">
        <v>57</v>
      </c>
    </row>
    <row r="28" spans="1:28" ht="12.75">
      <c r="A28" s="3"/>
      <c r="B28" s="37"/>
      <c r="C28" s="5"/>
      <c r="V28" s="5"/>
      <c r="W28" s="5"/>
      <c r="X28" s="5"/>
      <c r="AB28" s="2" t="s">
        <v>58</v>
      </c>
    </row>
    <row r="29" ht="0" customHeight="1" hidden="1"/>
  </sheetData>
  <sheetProtection/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rintOptions/>
  <pageMargins left="0.3937007874015748" right="0.1968503937007874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2018-05-07T07:06:53Z</cp:lastPrinted>
  <dcterms:created xsi:type="dcterms:W3CDTF">2000-04-20T06:06:45Z</dcterms:created>
  <dcterms:modified xsi:type="dcterms:W3CDTF">2018-05-10T13:29:49Z</dcterms:modified>
  <cp:category/>
  <cp:version/>
  <cp:contentType/>
  <cp:contentStatus/>
</cp:coreProperties>
</file>